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3\VZ65423032 Oprava osvětlení žst. Kasejovice a žst. Blatná\Podklady SEE\"/>
    </mc:Choice>
  </mc:AlternateContent>
  <xr:revisionPtr revIDLastSave="0" documentId="13_ncr:1_{9EC19784-E274-4991-90C9-A03E94E389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žst. Kasejovice - El..." sheetId="2" r:id="rId2"/>
    <sheet name="02 - žst. Kasejovice - Ze..." sheetId="3" r:id="rId3"/>
    <sheet name="03 - žst. Kasejovice - VON " sheetId="4" r:id="rId4"/>
    <sheet name="04 - žst. Kasejovice - Ma..." sheetId="5" r:id="rId5"/>
    <sheet name="05 - žst- Blatná - Elektr..." sheetId="6" r:id="rId6"/>
    <sheet name="06 - žst- Blatná - Zemní ..." sheetId="7" r:id="rId7"/>
    <sheet name="07 - žst- Blatná - VON" sheetId="8" r:id="rId8"/>
    <sheet name="08 - žst. Blatná - Materi..." sheetId="9" r:id="rId9"/>
    <sheet name="Pokyny pro vyplnění" sheetId="10" r:id="rId10"/>
  </sheets>
  <definedNames>
    <definedName name="_xlnm._FilterDatabase" localSheetId="1" hidden="1">'01 - žst. Kasejovice - El...'!$C$78:$K$284</definedName>
    <definedName name="_xlnm._FilterDatabase" localSheetId="2" hidden="1">'02 - žst. Kasejovice - Ze...'!$C$78:$K$167</definedName>
    <definedName name="_xlnm._FilterDatabase" localSheetId="3" hidden="1">'03 - žst. Kasejovice - VON '!$C$78:$K$100</definedName>
    <definedName name="_xlnm._FilterDatabase" localSheetId="4" hidden="1">'04 - žst. Kasejovice - Ma...'!$C$78:$K$85</definedName>
    <definedName name="_xlnm._FilterDatabase" localSheetId="5" hidden="1">'05 - žst- Blatná - Elektr...'!$C$78:$K$427</definedName>
    <definedName name="_xlnm._FilterDatabase" localSheetId="6" hidden="1">'06 - žst- Blatná - Zemní ...'!$C$78:$K$142</definedName>
    <definedName name="_xlnm._FilterDatabase" localSheetId="7" hidden="1">'07 - žst- Blatná - VON'!$C$78:$K$100</definedName>
    <definedName name="_xlnm._FilterDatabase" localSheetId="8" hidden="1">'08 - žst. Blatná - Materi...'!$C$78:$K$91</definedName>
    <definedName name="_xlnm.Print_Titles" localSheetId="1">'01 - žst. Kasejovice - El...'!$78:$78</definedName>
    <definedName name="_xlnm.Print_Titles" localSheetId="2">'02 - žst. Kasejovice - Ze...'!$78:$78</definedName>
    <definedName name="_xlnm.Print_Titles" localSheetId="3">'03 - žst. Kasejovice - VON '!$78:$78</definedName>
    <definedName name="_xlnm.Print_Titles" localSheetId="4">'04 - žst. Kasejovice - Ma...'!$78:$78</definedName>
    <definedName name="_xlnm.Print_Titles" localSheetId="5">'05 - žst- Blatná - Elektr...'!$78:$78</definedName>
    <definedName name="_xlnm.Print_Titles" localSheetId="6">'06 - žst- Blatná - Zemní ...'!$78:$78</definedName>
    <definedName name="_xlnm.Print_Titles" localSheetId="7">'07 - žst- Blatná - VON'!$78:$78</definedName>
    <definedName name="_xlnm.Print_Titles" localSheetId="8">'08 - žst. Blatná - Materi...'!$78:$78</definedName>
    <definedName name="_xlnm.Print_Titles" localSheetId="0">'Rekapitulace stavby'!$52:$52</definedName>
    <definedName name="_xlnm.Print_Area" localSheetId="1">'01 - žst. Kasejovice - El...'!$C$4:$J$39,'01 - žst. Kasejovice - El...'!$C$45:$J$60,'01 - žst. Kasejovice - El...'!$C$66:$J$284</definedName>
    <definedName name="_xlnm.Print_Area" localSheetId="2">'02 - žst. Kasejovice - Ze...'!$C$4:$J$39,'02 - žst. Kasejovice - Ze...'!$C$45:$J$60,'02 - žst. Kasejovice - Ze...'!$C$66:$J$167</definedName>
    <definedName name="_xlnm.Print_Area" localSheetId="3">'03 - žst. Kasejovice - VON '!$C$4:$J$39,'03 - žst. Kasejovice - VON '!$C$45:$J$60,'03 - žst. Kasejovice - VON '!$C$66:$J$100</definedName>
    <definedName name="_xlnm.Print_Area" localSheetId="4">'04 - žst. Kasejovice - Ma...'!$C$4:$J$39,'04 - žst. Kasejovice - Ma...'!$C$45:$J$60,'04 - žst. Kasejovice - Ma...'!$C$66:$J$85</definedName>
    <definedName name="_xlnm.Print_Area" localSheetId="5">'05 - žst- Blatná - Elektr...'!$C$4:$J$39,'05 - žst- Blatná - Elektr...'!$C$45:$J$60,'05 - žst- Blatná - Elektr...'!$C$66:$J$427</definedName>
    <definedName name="_xlnm.Print_Area" localSheetId="6">'06 - žst- Blatná - Zemní ...'!$C$4:$J$39,'06 - žst- Blatná - Zemní ...'!$C$45:$J$60,'06 - žst- Blatná - Zemní ...'!$C$66:$J$142</definedName>
    <definedName name="_xlnm.Print_Area" localSheetId="7">'07 - žst- Blatná - VON'!$C$4:$J$39,'07 - žst- Blatná - VON'!$C$45:$J$60,'07 - žst- Blatná - VON'!$C$66:$J$100</definedName>
    <definedName name="_xlnm.Print_Area" localSheetId="8">'08 - žst. Blatná - Materi...'!$C$4:$J$39,'08 - žst. Blatná - Materi...'!$C$45:$J$60,'08 - žst. Blatná - Materi...'!$C$66:$J$91</definedName>
    <definedName name="_xlnm.Print_Area" localSheetId="9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62" i="1" s="1"/>
  <c r="J35" i="9"/>
  <c r="AX62" i="1" s="1"/>
  <c r="BI89" i="9"/>
  <c r="BH89" i="9"/>
  <c r="BG89" i="9"/>
  <c r="BF89" i="9"/>
  <c r="T89" i="9"/>
  <c r="R89" i="9"/>
  <c r="P89" i="9"/>
  <c r="BI86" i="9"/>
  <c r="BH86" i="9"/>
  <c r="BG86" i="9"/>
  <c r="BF86" i="9"/>
  <c r="T86" i="9"/>
  <c r="R86" i="9"/>
  <c r="P86" i="9"/>
  <c r="BI83" i="9"/>
  <c r="BH83" i="9"/>
  <c r="BG83" i="9"/>
  <c r="BF83" i="9"/>
  <c r="T83" i="9"/>
  <c r="R83" i="9"/>
  <c r="P83" i="9"/>
  <c r="BI80" i="9"/>
  <c r="BH80" i="9"/>
  <c r="BG80" i="9"/>
  <c r="BF80" i="9"/>
  <c r="T80" i="9"/>
  <c r="R80" i="9"/>
  <c r="P80" i="9"/>
  <c r="F75" i="9"/>
  <c r="F73" i="9"/>
  <c r="E71" i="9"/>
  <c r="F54" i="9"/>
  <c r="F52" i="9"/>
  <c r="E50" i="9"/>
  <c r="J24" i="9"/>
  <c r="E24" i="9"/>
  <c r="J76" i="9" s="1"/>
  <c r="J23" i="9"/>
  <c r="J21" i="9"/>
  <c r="E21" i="9"/>
  <c r="J54" i="9"/>
  <c r="J20" i="9"/>
  <c r="J18" i="9"/>
  <c r="E18" i="9"/>
  <c r="F76" i="9" s="1"/>
  <c r="J17" i="9"/>
  <c r="J12" i="9"/>
  <c r="J73" i="9" s="1"/>
  <c r="E7" i="9"/>
  <c r="E48" i="9" s="1"/>
  <c r="J37" i="8"/>
  <c r="J36" i="8"/>
  <c r="AY61" i="1" s="1"/>
  <c r="J35" i="8"/>
  <c r="AX61" i="1"/>
  <c r="BI99" i="8"/>
  <c r="BH99" i="8"/>
  <c r="BG99" i="8"/>
  <c r="BF99" i="8"/>
  <c r="T99" i="8"/>
  <c r="R99" i="8"/>
  <c r="P99" i="8"/>
  <c r="BI96" i="8"/>
  <c r="BH96" i="8"/>
  <c r="BG96" i="8"/>
  <c r="BF96" i="8"/>
  <c r="T96" i="8"/>
  <c r="R96" i="8"/>
  <c r="P96" i="8"/>
  <c r="BI94" i="8"/>
  <c r="BH94" i="8"/>
  <c r="BG94" i="8"/>
  <c r="BF94" i="8"/>
  <c r="T94" i="8"/>
  <c r="R94" i="8"/>
  <c r="P94" i="8"/>
  <c r="BI92" i="8"/>
  <c r="BH92" i="8"/>
  <c r="BG92" i="8"/>
  <c r="BF92" i="8"/>
  <c r="T92" i="8"/>
  <c r="R92" i="8"/>
  <c r="P92" i="8"/>
  <c r="BI89" i="8"/>
  <c r="BH89" i="8"/>
  <c r="BG89" i="8"/>
  <c r="BF89" i="8"/>
  <c r="T89" i="8"/>
  <c r="R89" i="8"/>
  <c r="P89" i="8"/>
  <c r="BI86" i="8"/>
  <c r="BH86" i="8"/>
  <c r="BG86" i="8"/>
  <c r="BF86" i="8"/>
  <c r="T86" i="8"/>
  <c r="R86" i="8"/>
  <c r="P86" i="8"/>
  <c r="BI83" i="8"/>
  <c r="BH83" i="8"/>
  <c r="BG83" i="8"/>
  <c r="BF83" i="8"/>
  <c r="T83" i="8"/>
  <c r="R83" i="8"/>
  <c r="P83" i="8"/>
  <c r="BI80" i="8"/>
  <c r="BH80" i="8"/>
  <c r="BG80" i="8"/>
  <c r="BF80" i="8"/>
  <c r="T80" i="8"/>
  <c r="R80" i="8"/>
  <c r="P80" i="8"/>
  <c r="F75" i="8"/>
  <c r="F73" i="8"/>
  <c r="E71" i="8"/>
  <c r="F54" i="8"/>
  <c r="F52" i="8"/>
  <c r="E50" i="8"/>
  <c r="J24" i="8"/>
  <c r="E24" i="8"/>
  <c r="J76" i="8" s="1"/>
  <c r="J23" i="8"/>
  <c r="J21" i="8"/>
  <c r="E21" i="8"/>
  <c r="J54" i="8" s="1"/>
  <c r="J20" i="8"/>
  <c r="J18" i="8"/>
  <c r="E18" i="8"/>
  <c r="F76" i="8" s="1"/>
  <c r="J17" i="8"/>
  <c r="J12" i="8"/>
  <c r="J73" i="8" s="1"/>
  <c r="E7" i="8"/>
  <c r="E48" i="8" s="1"/>
  <c r="J37" i="7"/>
  <c r="J36" i="7"/>
  <c r="AY60" i="1" s="1"/>
  <c r="J35" i="7"/>
  <c r="AX60" i="1" s="1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9" i="7"/>
  <c r="BH119" i="7"/>
  <c r="BG119" i="7"/>
  <c r="BF119" i="7"/>
  <c r="T119" i="7"/>
  <c r="R119" i="7"/>
  <c r="P119" i="7"/>
  <c r="BI116" i="7"/>
  <c r="BH116" i="7"/>
  <c r="BG116" i="7"/>
  <c r="BF116" i="7"/>
  <c r="T116" i="7"/>
  <c r="R116" i="7"/>
  <c r="P116" i="7"/>
  <c r="BI113" i="7"/>
  <c r="BH113" i="7"/>
  <c r="BG113" i="7"/>
  <c r="BF113" i="7"/>
  <c r="T113" i="7"/>
  <c r="R113" i="7"/>
  <c r="P113" i="7"/>
  <c r="BI111" i="7"/>
  <c r="BH111" i="7"/>
  <c r="BG111" i="7"/>
  <c r="BF111" i="7"/>
  <c r="T111" i="7"/>
  <c r="R111" i="7"/>
  <c r="P111" i="7"/>
  <c r="BI108" i="7"/>
  <c r="BH108" i="7"/>
  <c r="BG108" i="7"/>
  <c r="BF108" i="7"/>
  <c r="T108" i="7"/>
  <c r="R108" i="7"/>
  <c r="P108" i="7"/>
  <c r="BI105" i="7"/>
  <c r="BH105" i="7"/>
  <c r="BG105" i="7"/>
  <c r="BF105" i="7"/>
  <c r="T105" i="7"/>
  <c r="R105" i="7"/>
  <c r="P105" i="7"/>
  <c r="BI102" i="7"/>
  <c r="BH102" i="7"/>
  <c r="BG102" i="7"/>
  <c r="BF102" i="7"/>
  <c r="T102" i="7"/>
  <c r="R102" i="7"/>
  <c r="P102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BI87" i="7"/>
  <c r="BH87" i="7"/>
  <c r="BG87" i="7"/>
  <c r="BF87" i="7"/>
  <c r="T87" i="7"/>
  <c r="R87" i="7"/>
  <c r="P87" i="7"/>
  <c r="BI84" i="7"/>
  <c r="BH84" i="7"/>
  <c r="BG84" i="7"/>
  <c r="BF84" i="7"/>
  <c r="T84" i="7"/>
  <c r="R84" i="7"/>
  <c r="P84" i="7"/>
  <c r="BI80" i="7"/>
  <c r="BH80" i="7"/>
  <c r="BG80" i="7"/>
  <c r="BF80" i="7"/>
  <c r="T80" i="7"/>
  <c r="R80" i="7"/>
  <c r="P80" i="7"/>
  <c r="F75" i="7"/>
  <c r="F73" i="7"/>
  <c r="E71" i="7"/>
  <c r="F54" i="7"/>
  <c r="F52" i="7"/>
  <c r="E50" i="7"/>
  <c r="J24" i="7"/>
  <c r="E24" i="7"/>
  <c r="J76" i="7" s="1"/>
  <c r="J23" i="7"/>
  <c r="J21" i="7"/>
  <c r="E21" i="7"/>
  <c r="J75" i="7" s="1"/>
  <c r="J20" i="7"/>
  <c r="J18" i="7"/>
  <c r="E18" i="7"/>
  <c r="F55" i="7" s="1"/>
  <c r="J17" i="7"/>
  <c r="J12" i="7"/>
  <c r="J73" i="7" s="1"/>
  <c r="E7" i="7"/>
  <c r="E69" i="7" s="1"/>
  <c r="J37" i="6"/>
  <c r="J36" i="6"/>
  <c r="AY59" i="1" s="1"/>
  <c r="J35" i="6"/>
  <c r="AX59" i="1"/>
  <c r="BI426" i="6"/>
  <c r="BH426" i="6"/>
  <c r="BG426" i="6"/>
  <c r="BF426" i="6"/>
  <c r="T426" i="6"/>
  <c r="R426" i="6"/>
  <c r="P426" i="6"/>
  <c r="BI424" i="6"/>
  <c r="BH424" i="6"/>
  <c r="BG424" i="6"/>
  <c r="BF424" i="6"/>
  <c r="T424" i="6"/>
  <c r="R424" i="6"/>
  <c r="P424" i="6"/>
  <c r="BI422" i="6"/>
  <c r="BH422" i="6"/>
  <c r="BG422" i="6"/>
  <c r="BF422" i="6"/>
  <c r="T422" i="6"/>
  <c r="R422" i="6"/>
  <c r="P422" i="6"/>
  <c r="BI420" i="6"/>
  <c r="BH420" i="6"/>
  <c r="BG420" i="6"/>
  <c r="BF420" i="6"/>
  <c r="T420" i="6"/>
  <c r="R420" i="6"/>
  <c r="P420" i="6"/>
  <c r="BI418" i="6"/>
  <c r="BH418" i="6"/>
  <c r="BG418" i="6"/>
  <c r="BF418" i="6"/>
  <c r="T418" i="6"/>
  <c r="R418" i="6"/>
  <c r="P418" i="6"/>
  <c r="BI416" i="6"/>
  <c r="BH416" i="6"/>
  <c r="BG416" i="6"/>
  <c r="BF416" i="6"/>
  <c r="T416" i="6"/>
  <c r="R416" i="6"/>
  <c r="P416" i="6"/>
  <c r="BI414" i="6"/>
  <c r="BH414" i="6"/>
  <c r="BG414" i="6"/>
  <c r="BF414" i="6"/>
  <c r="T414" i="6"/>
  <c r="R414" i="6"/>
  <c r="P414" i="6"/>
  <c r="BI412" i="6"/>
  <c r="BH412" i="6"/>
  <c r="BG412" i="6"/>
  <c r="BF412" i="6"/>
  <c r="T412" i="6"/>
  <c r="R412" i="6"/>
  <c r="P412" i="6"/>
  <c r="BI410" i="6"/>
  <c r="BH410" i="6"/>
  <c r="BG410" i="6"/>
  <c r="BF410" i="6"/>
  <c r="T410" i="6"/>
  <c r="R410" i="6"/>
  <c r="P410" i="6"/>
  <c r="BI408" i="6"/>
  <c r="BH408" i="6"/>
  <c r="BG408" i="6"/>
  <c r="BF408" i="6"/>
  <c r="T408" i="6"/>
  <c r="R408" i="6"/>
  <c r="P408" i="6"/>
  <c r="BI405" i="6"/>
  <c r="BH405" i="6"/>
  <c r="BG405" i="6"/>
  <c r="BF405" i="6"/>
  <c r="T405" i="6"/>
  <c r="R405" i="6"/>
  <c r="P405" i="6"/>
  <c r="BI402" i="6"/>
  <c r="BH402" i="6"/>
  <c r="BG402" i="6"/>
  <c r="BF402" i="6"/>
  <c r="T402" i="6"/>
  <c r="R402" i="6"/>
  <c r="P402" i="6"/>
  <c r="BI400" i="6"/>
  <c r="BH400" i="6"/>
  <c r="BG400" i="6"/>
  <c r="BF400" i="6"/>
  <c r="T400" i="6"/>
  <c r="R400" i="6"/>
  <c r="P400" i="6"/>
  <c r="BI398" i="6"/>
  <c r="BH398" i="6"/>
  <c r="BG398" i="6"/>
  <c r="BF398" i="6"/>
  <c r="T398" i="6"/>
  <c r="R398" i="6"/>
  <c r="P398" i="6"/>
  <c r="BI396" i="6"/>
  <c r="BH396" i="6"/>
  <c r="BG396" i="6"/>
  <c r="BF396" i="6"/>
  <c r="T396" i="6"/>
  <c r="R396" i="6"/>
  <c r="P396" i="6"/>
  <c r="BI394" i="6"/>
  <c r="BH394" i="6"/>
  <c r="BG394" i="6"/>
  <c r="BF394" i="6"/>
  <c r="T394" i="6"/>
  <c r="R394" i="6"/>
  <c r="P394" i="6"/>
  <c r="BI392" i="6"/>
  <c r="BH392" i="6"/>
  <c r="BG392" i="6"/>
  <c r="BF392" i="6"/>
  <c r="T392" i="6"/>
  <c r="R392" i="6"/>
  <c r="P392" i="6"/>
  <c r="BI390" i="6"/>
  <c r="BH390" i="6"/>
  <c r="BG390" i="6"/>
  <c r="BF390" i="6"/>
  <c r="T390" i="6"/>
  <c r="R390" i="6"/>
  <c r="P390" i="6"/>
  <c r="BI388" i="6"/>
  <c r="BH388" i="6"/>
  <c r="BG388" i="6"/>
  <c r="BF388" i="6"/>
  <c r="T388" i="6"/>
  <c r="R388" i="6"/>
  <c r="P388" i="6"/>
  <c r="BI386" i="6"/>
  <c r="BH386" i="6"/>
  <c r="BG386" i="6"/>
  <c r="BF386" i="6"/>
  <c r="T386" i="6"/>
  <c r="R386" i="6"/>
  <c r="P386" i="6"/>
  <c r="BI384" i="6"/>
  <c r="BH384" i="6"/>
  <c r="BG384" i="6"/>
  <c r="BF384" i="6"/>
  <c r="T384" i="6"/>
  <c r="R384" i="6"/>
  <c r="P384" i="6"/>
  <c r="BI382" i="6"/>
  <c r="BH382" i="6"/>
  <c r="BG382" i="6"/>
  <c r="BF382" i="6"/>
  <c r="T382" i="6"/>
  <c r="R382" i="6"/>
  <c r="P382" i="6"/>
  <c r="BI380" i="6"/>
  <c r="BH380" i="6"/>
  <c r="BG380" i="6"/>
  <c r="BF380" i="6"/>
  <c r="T380" i="6"/>
  <c r="R380" i="6"/>
  <c r="P380" i="6"/>
  <c r="BI378" i="6"/>
  <c r="BH378" i="6"/>
  <c r="BG378" i="6"/>
  <c r="BF378" i="6"/>
  <c r="T378" i="6"/>
  <c r="R378" i="6"/>
  <c r="P378" i="6"/>
  <c r="BI376" i="6"/>
  <c r="BH376" i="6"/>
  <c r="BG376" i="6"/>
  <c r="BF376" i="6"/>
  <c r="T376" i="6"/>
  <c r="R376" i="6"/>
  <c r="P376" i="6"/>
  <c r="BI374" i="6"/>
  <c r="BH374" i="6"/>
  <c r="BG374" i="6"/>
  <c r="BF374" i="6"/>
  <c r="T374" i="6"/>
  <c r="R374" i="6"/>
  <c r="P374" i="6"/>
  <c r="BI372" i="6"/>
  <c r="BH372" i="6"/>
  <c r="BG372" i="6"/>
  <c r="BF372" i="6"/>
  <c r="T372" i="6"/>
  <c r="R372" i="6"/>
  <c r="P372" i="6"/>
  <c r="BI370" i="6"/>
  <c r="BH370" i="6"/>
  <c r="BG370" i="6"/>
  <c r="BF370" i="6"/>
  <c r="T370" i="6"/>
  <c r="R370" i="6"/>
  <c r="P370" i="6"/>
  <c r="BI368" i="6"/>
  <c r="BH368" i="6"/>
  <c r="BG368" i="6"/>
  <c r="BF368" i="6"/>
  <c r="T368" i="6"/>
  <c r="R368" i="6"/>
  <c r="P368" i="6"/>
  <c r="BI366" i="6"/>
  <c r="BH366" i="6"/>
  <c r="BG366" i="6"/>
  <c r="BF366" i="6"/>
  <c r="T366" i="6"/>
  <c r="R366" i="6"/>
  <c r="P366" i="6"/>
  <c r="BI364" i="6"/>
  <c r="BH364" i="6"/>
  <c r="BG364" i="6"/>
  <c r="BF364" i="6"/>
  <c r="T364" i="6"/>
  <c r="R364" i="6"/>
  <c r="P364" i="6"/>
  <c r="BI362" i="6"/>
  <c r="BH362" i="6"/>
  <c r="BG362" i="6"/>
  <c r="BF362" i="6"/>
  <c r="T362" i="6"/>
  <c r="R362" i="6"/>
  <c r="P362" i="6"/>
  <c r="BI360" i="6"/>
  <c r="BH360" i="6"/>
  <c r="BG360" i="6"/>
  <c r="BF360" i="6"/>
  <c r="T360" i="6"/>
  <c r="R360" i="6"/>
  <c r="P360" i="6"/>
  <c r="BI358" i="6"/>
  <c r="BH358" i="6"/>
  <c r="BG358" i="6"/>
  <c r="BF358" i="6"/>
  <c r="T358" i="6"/>
  <c r="R358" i="6"/>
  <c r="P358" i="6"/>
  <c r="BI356" i="6"/>
  <c r="BH356" i="6"/>
  <c r="BG356" i="6"/>
  <c r="BF356" i="6"/>
  <c r="T356" i="6"/>
  <c r="R356" i="6"/>
  <c r="P356" i="6"/>
  <c r="BI354" i="6"/>
  <c r="BH354" i="6"/>
  <c r="BG354" i="6"/>
  <c r="BF354" i="6"/>
  <c r="T354" i="6"/>
  <c r="R354" i="6"/>
  <c r="P354" i="6"/>
  <c r="BI352" i="6"/>
  <c r="BH352" i="6"/>
  <c r="BG352" i="6"/>
  <c r="BF352" i="6"/>
  <c r="T352" i="6"/>
  <c r="R352" i="6"/>
  <c r="P352" i="6"/>
  <c r="BI350" i="6"/>
  <c r="BH350" i="6"/>
  <c r="BG350" i="6"/>
  <c r="BF350" i="6"/>
  <c r="T350" i="6"/>
  <c r="R350" i="6"/>
  <c r="P350" i="6"/>
  <c r="BI348" i="6"/>
  <c r="BH348" i="6"/>
  <c r="BG348" i="6"/>
  <c r="BF348" i="6"/>
  <c r="T348" i="6"/>
  <c r="R348" i="6"/>
  <c r="P348" i="6"/>
  <c r="BI346" i="6"/>
  <c r="BH346" i="6"/>
  <c r="BG346" i="6"/>
  <c r="BF346" i="6"/>
  <c r="T346" i="6"/>
  <c r="R346" i="6"/>
  <c r="P346" i="6"/>
  <c r="BI344" i="6"/>
  <c r="BH344" i="6"/>
  <c r="BG344" i="6"/>
  <c r="BF344" i="6"/>
  <c r="T344" i="6"/>
  <c r="R344" i="6"/>
  <c r="P344" i="6"/>
  <c r="BI342" i="6"/>
  <c r="BH342" i="6"/>
  <c r="BG342" i="6"/>
  <c r="BF342" i="6"/>
  <c r="T342" i="6"/>
  <c r="R342" i="6"/>
  <c r="P342" i="6"/>
  <c r="BI340" i="6"/>
  <c r="BH340" i="6"/>
  <c r="BG340" i="6"/>
  <c r="BF340" i="6"/>
  <c r="T340" i="6"/>
  <c r="R340" i="6"/>
  <c r="P340" i="6"/>
  <c r="BI338" i="6"/>
  <c r="BH338" i="6"/>
  <c r="BG338" i="6"/>
  <c r="BF338" i="6"/>
  <c r="T338" i="6"/>
  <c r="R338" i="6"/>
  <c r="P338" i="6"/>
  <c r="BI336" i="6"/>
  <c r="BH336" i="6"/>
  <c r="BG336" i="6"/>
  <c r="BF336" i="6"/>
  <c r="T336" i="6"/>
  <c r="R336" i="6"/>
  <c r="P336" i="6"/>
  <c r="BI334" i="6"/>
  <c r="BH334" i="6"/>
  <c r="BG334" i="6"/>
  <c r="BF334" i="6"/>
  <c r="T334" i="6"/>
  <c r="R334" i="6"/>
  <c r="P334" i="6"/>
  <c r="BI332" i="6"/>
  <c r="BH332" i="6"/>
  <c r="BG332" i="6"/>
  <c r="BF332" i="6"/>
  <c r="T332" i="6"/>
  <c r="R332" i="6"/>
  <c r="P332" i="6"/>
  <c r="BI330" i="6"/>
  <c r="BH330" i="6"/>
  <c r="BG330" i="6"/>
  <c r="BF330" i="6"/>
  <c r="T330" i="6"/>
  <c r="R330" i="6"/>
  <c r="P330" i="6"/>
  <c r="BI328" i="6"/>
  <c r="BH328" i="6"/>
  <c r="BG328" i="6"/>
  <c r="BF328" i="6"/>
  <c r="T328" i="6"/>
  <c r="R328" i="6"/>
  <c r="P328" i="6"/>
  <c r="BI325" i="6"/>
  <c r="BH325" i="6"/>
  <c r="BG325" i="6"/>
  <c r="BF325" i="6"/>
  <c r="T325" i="6"/>
  <c r="R325" i="6"/>
  <c r="P325" i="6"/>
  <c r="BI322" i="6"/>
  <c r="BH322" i="6"/>
  <c r="BG322" i="6"/>
  <c r="BF322" i="6"/>
  <c r="T322" i="6"/>
  <c r="R322" i="6"/>
  <c r="P322" i="6"/>
  <c r="BI320" i="6"/>
  <c r="BH320" i="6"/>
  <c r="BG320" i="6"/>
  <c r="BF320" i="6"/>
  <c r="T320" i="6"/>
  <c r="R320" i="6"/>
  <c r="P320" i="6"/>
  <c r="BI318" i="6"/>
  <c r="BH318" i="6"/>
  <c r="BG318" i="6"/>
  <c r="BF318" i="6"/>
  <c r="T318" i="6"/>
  <c r="R318" i="6"/>
  <c r="P318" i="6"/>
  <c r="BI316" i="6"/>
  <c r="BH316" i="6"/>
  <c r="BG316" i="6"/>
  <c r="BF316" i="6"/>
  <c r="T316" i="6"/>
  <c r="R316" i="6"/>
  <c r="P316" i="6"/>
  <c r="BI313" i="6"/>
  <c r="BH313" i="6"/>
  <c r="BG313" i="6"/>
  <c r="BF313" i="6"/>
  <c r="T313" i="6"/>
  <c r="R313" i="6"/>
  <c r="P313" i="6"/>
  <c r="BI310" i="6"/>
  <c r="BH310" i="6"/>
  <c r="BG310" i="6"/>
  <c r="BF310" i="6"/>
  <c r="T310" i="6"/>
  <c r="R310" i="6"/>
  <c r="P310" i="6"/>
  <c r="BI307" i="6"/>
  <c r="BH307" i="6"/>
  <c r="BG307" i="6"/>
  <c r="BF307" i="6"/>
  <c r="T307" i="6"/>
  <c r="R307" i="6"/>
  <c r="P307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301" i="6"/>
  <c r="BH301" i="6"/>
  <c r="BG301" i="6"/>
  <c r="BF301" i="6"/>
  <c r="T301" i="6"/>
  <c r="R301" i="6"/>
  <c r="P301" i="6"/>
  <c r="BI298" i="6"/>
  <c r="BH298" i="6"/>
  <c r="BG298" i="6"/>
  <c r="BF298" i="6"/>
  <c r="T298" i="6"/>
  <c r="R298" i="6"/>
  <c r="P298" i="6"/>
  <c r="BI295" i="6"/>
  <c r="BH295" i="6"/>
  <c r="BG295" i="6"/>
  <c r="BF295" i="6"/>
  <c r="T295" i="6"/>
  <c r="R295" i="6"/>
  <c r="P295" i="6"/>
  <c r="BI292" i="6"/>
  <c r="BH292" i="6"/>
  <c r="BG292" i="6"/>
  <c r="BF292" i="6"/>
  <c r="T292" i="6"/>
  <c r="R292" i="6"/>
  <c r="P292" i="6"/>
  <c r="BI289" i="6"/>
  <c r="BH289" i="6"/>
  <c r="BG289" i="6"/>
  <c r="BF289" i="6"/>
  <c r="T289" i="6"/>
  <c r="R289" i="6"/>
  <c r="P289" i="6"/>
  <c r="BI286" i="6"/>
  <c r="BH286" i="6"/>
  <c r="BG286" i="6"/>
  <c r="BF286" i="6"/>
  <c r="T286" i="6"/>
  <c r="R286" i="6"/>
  <c r="P286" i="6"/>
  <c r="BI283" i="6"/>
  <c r="BH283" i="6"/>
  <c r="BG283" i="6"/>
  <c r="BF283" i="6"/>
  <c r="T283" i="6"/>
  <c r="R283" i="6"/>
  <c r="P283" i="6"/>
  <c r="BI280" i="6"/>
  <c r="BH280" i="6"/>
  <c r="BG280" i="6"/>
  <c r="BF280" i="6"/>
  <c r="T280" i="6"/>
  <c r="R280" i="6"/>
  <c r="P280" i="6"/>
  <c r="BI277" i="6"/>
  <c r="BH277" i="6"/>
  <c r="BG277" i="6"/>
  <c r="BF277" i="6"/>
  <c r="T277" i="6"/>
  <c r="R277" i="6"/>
  <c r="P277" i="6"/>
  <c r="BI274" i="6"/>
  <c r="BH274" i="6"/>
  <c r="BG274" i="6"/>
  <c r="BF274" i="6"/>
  <c r="T274" i="6"/>
  <c r="R274" i="6"/>
  <c r="P274" i="6"/>
  <c r="BI271" i="6"/>
  <c r="BH271" i="6"/>
  <c r="BG271" i="6"/>
  <c r="BF271" i="6"/>
  <c r="T271" i="6"/>
  <c r="R271" i="6"/>
  <c r="P271" i="6"/>
  <c r="BI268" i="6"/>
  <c r="BH268" i="6"/>
  <c r="BG268" i="6"/>
  <c r="BF268" i="6"/>
  <c r="T268" i="6"/>
  <c r="R268" i="6"/>
  <c r="P268" i="6"/>
  <c r="BI265" i="6"/>
  <c r="BH265" i="6"/>
  <c r="BG265" i="6"/>
  <c r="BF265" i="6"/>
  <c r="T265" i="6"/>
  <c r="R265" i="6"/>
  <c r="P265" i="6"/>
  <c r="BI262" i="6"/>
  <c r="BH262" i="6"/>
  <c r="BG262" i="6"/>
  <c r="BF262" i="6"/>
  <c r="T262" i="6"/>
  <c r="R262" i="6"/>
  <c r="P262" i="6"/>
  <c r="BI259" i="6"/>
  <c r="BH259" i="6"/>
  <c r="BG259" i="6"/>
  <c r="BF259" i="6"/>
  <c r="T259" i="6"/>
  <c r="R259" i="6"/>
  <c r="P259" i="6"/>
  <c r="BI256" i="6"/>
  <c r="BH256" i="6"/>
  <c r="BG256" i="6"/>
  <c r="BF256" i="6"/>
  <c r="T256" i="6"/>
  <c r="R256" i="6"/>
  <c r="P256" i="6"/>
  <c r="BI253" i="6"/>
  <c r="BH253" i="6"/>
  <c r="BG253" i="6"/>
  <c r="BF253" i="6"/>
  <c r="T253" i="6"/>
  <c r="R253" i="6"/>
  <c r="P253" i="6"/>
  <c r="BI250" i="6"/>
  <c r="BH250" i="6"/>
  <c r="BG250" i="6"/>
  <c r="BF250" i="6"/>
  <c r="T250" i="6"/>
  <c r="R250" i="6"/>
  <c r="P250" i="6"/>
  <c r="BI247" i="6"/>
  <c r="BH247" i="6"/>
  <c r="BG247" i="6"/>
  <c r="BF247" i="6"/>
  <c r="T247" i="6"/>
  <c r="R247" i="6"/>
  <c r="P247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8" i="6"/>
  <c r="BH238" i="6"/>
  <c r="BG238" i="6"/>
  <c r="BF238" i="6"/>
  <c r="T238" i="6"/>
  <c r="R238" i="6"/>
  <c r="P238" i="6"/>
  <c r="BI235" i="6"/>
  <c r="BH235" i="6"/>
  <c r="BG235" i="6"/>
  <c r="BF235" i="6"/>
  <c r="T235" i="6"/>
  <c r="R235" i="6"/>
  <c r="P235" i="6"/>
  <c r="BI232" i="6"/>
  <c r="BH232" i="6"/>
  <c r="BG232" i="6"/>
  <c r="BF232" i="6"/>
  <c r="T232" i="6"/>
  <c r="R232" i="6"/>
  <c r="P232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4" i="6"/>
  <c r="BH224" i="6"/>
  <c r="BG224" i="6"/>
  <c r="BF224" i="6"/>
  <c r="T224" i="6"/>
  <c r="R224" i="6"/>
  <c r="P224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5" i="6"/>
  <c r="BH215" i="6"/>
  <c r="BG215" i="6"/>
  <c r="BF215" i="6"/>
  <c r="T215" i="6"/>
  <c r="R215" i="6"/>
  <c r="P215" i="6"/>
  <c r="BI212" i="6"/>
  <c r="BH212" i="6"/>
  <c r="BG212" i="6"/>
  <c r="BF212" i="6"/>
  <c r="T212" i="6"/>
  <c r="R212" i="6"/>
  <c r="P212" i="6"/>
  <c r="BI209" i="6"/>
  <c r="BH209" i="6"/>
  <c r="BG209" i="6"/>
  <c r="BF209" i="6"/>
  <c r="T209" i="6"/>
  <c r="R209" i="6"/>
  <c r="P209" i="6"/>
  <c r="BI206" i="6"/>
  <c r="BH206" i="6"/>
  <c r="BG206" i="6"/>
  <c r="BF206" i="6"/>
  <c r="T206" i="6"/>
  <c r="R206" i="6"/>
  <c r="P206" i="6"/>
  <c r="BI203" i="6"/>
  <c r="BH203" i="6"/>
  <c r="BG203" i="6"/>
  <c r="BF203" i="6"/>
  <c r="T203" i="6"/>
  <c r="R203" i="6"/>
  <c r="P203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4" i="6"/>
  <c r="BH194" i="6"/>
  <c r="BG194" i="6"/>
  <c r="BF194" i="6"/>
  <c r="T194" i="6"/>
  <c r="R194" i="6"/>
  <c r="P194" i="6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R98" i="6"/>
  <c r="P98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BI89" i="6"/>
  <c r="BH89" i="6"/>
  <c r="BG89" i="6"/>
  <c r="BF89" i="6"/>
  <c r="T89" i="6"/>
  <c r="R89" i="6"/>
  <c r="P89" i="6"/>
  <c r="BI86" i="6"/>
  <c r="BH86" i="6"/>
  <c r="BG86" i="6"/>
  <c r="BF86" i="6"/>
  <c r="T86" i="6"/>
  <c r="R86" i="6"/>
  <c r="P86" i="6"/>
  <c r="BI83" i="6"/>
  <c r="BH83" i="6"/>
  <c r="BG83" i="6"/>
  <c r="BF83" i="6"/>
  <c r="T83" i="6"/>
  <c r="R83" i="6"/>
  <c r="P83" i="6"/>
  <c r="BI80" i="6"/>
  <c r="BH80" i="6"/>
  <c r="BG80" i="6"/>
  <c r="BF80" i="6"/>
  <c r="T80" i="6"/>
  <c r="R80" i="6"/>
  <c r="P80" i="6"/>
  <c r="F75" i="6"/>
  <c r="F73" i="6"/>
  <c r="E71" i="6"/>
  <c r="F54" i="6"/>
  <c r="F52" i="6"/>
  <c r="E50" i="6"/>
  <c r="J24" i="6"/>
  <c r="E24" i="6"/>
  <c r="J76" i="6" s="1"/>
  <c r="J23" i="6"/>
  <c r="J21" i="6"/>
  <c r="E21" i="6"/>
  <c r="J75" i="6" s="1"/>
  <c r="J20" i="6"/>
  <c r="J18" i="6"/>
  <c r="E18" i="6"/>
  <c r="F76" i="6" s="1"/>
  <c r="J17" i="6"/>
  <c r="J12" i="6"/>
  <c r="J73" i="6" s="1"/>
  <c r="E7" i="6"/>
  <c r="E69" i="6" s="1"/>
  <c r="J37" i="5"/>
  <c r="J36" i="5"/>
  <c r="AY58" i="1"/>
  <c r="J35" i="5"/>
  <c r="AX58" i="1" s="1"/>
  <c r="BI83" i="5"/>
  <c r="BH83" i="5"/>
  <c r="BG83" i="5"/>
  <c r="BF83" i="5"/>
  <c r="T83" i="5"/>
  <c r="R83" i="5"/>
  <c r="R79" i="5" s="1"/>
  <c r="P83" i="5"/>
  <c r="BI80" i="5"/>
  <c r="BH80" i="5"/>
  <c r="BG80" i="5"/>
  <c r="BF80" i="5"/>
  <c r="T80" i="5"/>
  <c r="T79" i="5" s="1"/>
  <c r="R80" i="5"/>
  <c r="P80" i="5"/>
  <c r="P79" i="5" s="1"/>
  <c r="AU58" i="1" s="1"/>
  <c r="F75" i="5"/>
  <c r="F73" i="5"/>
  <c r="E71" i="5"/>
  <c r="F54" i="5"/>
  <c r="F52" i="5"/>
  <c r="E50" i="5"/>
  <c r="J24" i="5"/>
  <c r="E24" i="5"/>
  <c r="J76" i="5"/>
  <c r="J23" i="5"/>
  <c r="J21" i="5"/>
  <c r="E21" i="5"/>
  <c r="J75" i="5" s="1"/>
  <c r="J20" i="5"/>
  <c r="J18" i="5"/>
  <c r="E18" i="5"/>
  <c r="F76" i="5"/>
  <c r="J17" i="5"/>
  <c r="J12" i="5"/>
  <c r="J73" i="5" s="1"/>
  <c r="E7" i="5"/>
  <c r="E69" i="5" s="1"/>
  <c r="J37" i="4"/>
  <c r="J36" i="4"/>
  <c r="AY57" i="1" s="1"/>
  <c r="J35" i="4"/>
  <c r="AX57" i="1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6" i="4"/>
  <c r="BH86" i="4"/>
  <c r="BG86" i="4"/>
  <c r="BF86" i="4"/>
  <c r="T86" i="4"/>
  <c r="R86" i="4"/>
  <c r="P86" i="4"/>
  <c r="BI83" i="4"/>
  <c r="BH83" i="4"/>
  <c r="BG83" i="4"/>
  <c r="BF83" i="4"/>
  <c r="T83" i="4"/>
  <c r="R83" i="4"/>
  <c r="P83" i="4"/>
  <c r="BI80" i="4"/>
  <c r="BH80" i="4"/>
  <c r="BG80" i="4"/>
  <c r="BF80" i="4"/>
  <c r="T80" i="4"/>
  <c r="R80" i="4"/>
  <c r="P80" i="4"/>
  <c r="F75" i="4"/>
  <c r="F73" i="4"/>
  <c r="E71" i="4"/>
  <c r="F54" i="4"/>
  <c r="F52" i="4"/>
  <c r="E50" i="4"/>
  <c r="J24" i="4"/>
  <c r="E24" i="4"/>
  <c r="J55" i="4" s="1"/>
  <c r="J23" i="4"/>
  <c r="J21" i="4"/>
  <c r="E21" i="4"/>
  <c r="J75" i="4" s="1"/>
  <c r="J20" i="4"/>
  <c r="J18" i="4"/>
  <c r="E18" i="4"/>
  <c r="F76" i="4"/>
  <c r="J17" i="4"/>
  <c r="J12" i="4"/>
  <c r="J73" i="4" s="1"/>
  <c r="E7" i="4"/>
  <c r="E48" i="4" s="1"/>
  <c r="J37" i="3"/>
  <c r="J36" i="3"/>
  <c r="AY56" i="1"/>
  <c r="J35" i="3"/>
  <c r="AX56" i="1" s="1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4" i="3"/>
  <c r="BH84" i="3"/>
  <c r="BG84" i="3"/>
  <c r="BF84" i="3"/>
  <c r="T84" i="3"/>
  <c r="R84" i="3"/>
  <c r="P84" i="3"/>
  <c r="BI80" i="3"/>
  <c r="BH80" i="3"/>
  <c r="BG80" i="3"/>
  <c r="BF80" i="3"/>
  <c r="T80" i="3"/>
  <c r="R80" i="3"/>
  <c r="P80" i="3"/>
  <c r="F75" i="3"/>
  <c r="F73" i="3"/>
  <c r="E71" i="3"/>
  <c r="F54" i="3"/>
  <c r="F52" i="3"/>
  <c r="E50" i="3"/>
  <c r="J24" i="3"/>
  <c r="E24" i="3"/>
  <c r="J55" i="3"/>
  <c r="J23" i="3"/>
  <c r="J21" i="3"/>
  <c r="E21" i="3"/>
  <c r="J75" i="3" s="1"/>
  <c r="J20" i="3"/>
  <c r="J18" i="3"/>
  <c r="E18" i="3"/>
  <c r="F76" i="3" s="1"/>
  <c r="J17" i="3"/>
  <c r="J12" i="3"/>
  <c r="J52" i="3" s="1"/>
  <c r="E7" i="3"/>
  <c r="E69" i="3" s="1"/>
  <c r="J37" i="2"/>
  <c r="J36" i="2"/>
  <c r="AY55" i="1"/>
  <c r="J35" i="2"/>
  <c r="AX55" i="1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BI83" i="2"/>
  <c r="BH83" i="2"/>
  <c r="BG83" i="2"/>
  <c r="BF83" i="2"/>
  <c r="T83" i="2"/>
  <c r="R83" i="2"/>
  <c r="P83" i="2"/>
  <c r="BI80" i="2"/>
  <c r="BH80" i="2"/>
  <c r="BG80" i="2"/>
  <c r="BF80" i="2"/>
  <c r="T80" i="2"/>
  <c r="R80" i="2"/>
  <c r="P80" i="2"/>
  <c r="F75" i="2"/>
  <c r="F73" i="2"/>
  <c r="E71" i="2"/>
  <c r="F54" i="2"/>
  <c r="F52" i="2"/>
  <c r="E50" i="2"/>
  <c r="J24" i="2"/>
  <c r="E24" i="2"/>
  <c r="J55" i="2" s="1"/>
  <c r="J23" i="2"/>
  <c r="J21" i="2"/>
  <c r="J75" i="2"/>
  <c r="J20" i="2"/>
  <c r="J18" i="2"/>
  <c r="E18" i="2"/>
  <c r="F76" i="2"/>
  <c r="J17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J197" i="2"/>
  <c r="BK132" i="2"/>
  <c r="BK182" i="2"/>
  <c r="BK243" i="2"/>
  <c r="J125" i="3"/>
  <c r="BK330" i="6"/>
  <c r="J328" i="6"/>
  <c r="J336" i="6"/>
  <c r="J127" i="6"/>
  <c r="BK197" i="6"/>
  <c r="BK108" i="7"/>
  <c r="BK263" i="2"/>
  <c r="J217" i="2"/>
  <c r="BK86" i="2"/>
  <c r="BK117" i="2"/>
  <c r="BK98" i="3"/>
  <c r="BK92" i="4"/>
  <c r="J161" i="6"/>
  <c r="J203" i="6"/>
  <c r="J338" i="6"/>
  <c r="J346" i="6"/>
  <c r="J238" i="6"/>
  <c r="J141" i="7"/>
  <c r="J86" i="9"/>
  <c r="BK176" i="2"/>
  <c r="J143" i="2"/>
  <c r="J140" i="2"/>
  <c r="J95" i="3"/>
  <c r="BK95" i="6"/>
  <c r="J376" i="6"/>
  <c r="J388" i="6"/>
  <c r="BK89" i="6"/>
  <c r="J197" i="6"/>
  <c r="J358" i="6"/>
  <c r="BK386" i="6"/>
  <c r="BK149" i="2"/>
  <c r="J243" i="2"/>
  <c r="J257" i="2"/>
  <c r="J80" i="2"/>
  <c r="BK140" i="3"/>
  <c r="J80" i="5"/>
  <c r="BK303" i="6"/>
  <c r="J259" i="6"/>
  <c r="J307" i="6"/>
  <c r="BK283" i="6"/>
  <c r="J241" i="6"/>
  <c r="BK116" i="7"/>
  <c r="BK269" i="2"/>
  <c r="BK80" i="2"/>
  <c r="J239" i="2"/>
  <c r="BK197" i="2"/>
  <c r="BK146" i="2"/>
  <c r="BK146" i="3"/>
  <c r="J83" i="5"/>
  <c r="J280" i="6"/>
  <c r="J318" i="6"/>
  <c r="J298" i="6"/>
  <c r="J150" i="6"/>
  <c r="J129" i="6"/>
  <c r="BK95" i="7"/>
  <c r="BK83" i="9"/>
  <c r="J206" i="6"/>
  <c r="J96" i="8"/>
  <c r="J104" i="2"/>
  <c r="BK105" i="3"/>
  <c r="J98" i="3"/>
  <c r="J364" i="6"/>
  <c r="J362" i="6"/>
  <c r="BK364" i="6"/>
  <c r="J135" i="6"/>
  <c r="BK203" i="6"/>
  <c r="BK271" i="6"/>
  <c r="J344" i="6"/>
  <c r="J102" i="7"/>
  <c r="BK80" i="8"/>
  <c r="J277" i="2"/>
  <c r="BK106" i="2"/>
  <c r="J149" i="2"/>
  <c r="J98" i="2"/>
  <c r="J143" i="3"/>
  <c r="J149" i="3"/>
  <c r="BK94" i="4"/>
  <c r="J348" i="6"/>
  <c r="J340" i="6"/>
  <c r="J402" i="6"/>
  <c r="J224" i="6"/>
  <c r="BK362" i="6"/>
  <c r="BK354" i="6"/>
  <c r="BK125" i="7"/>
  <c r="J251" i="2"/>
  <c r="J245" i="2"/>
  <c r="BK239" i="2"/>
  <c r="BK135" i="2"/>
  <c r="BK80" i="3"/>
  <c r="J99" i="4"/>
  <c r="J268" i="6"/>
  <c r="J412" i="6"/>
  <c r="BK141" i="6"/>
  <c r="J95" i="6"/>
  <c r="BK292" i="6"/>
  <c r="J128" i="7"/>
  <c r="J173" i="2"/>
  <c r="BK259" i="2"/>
  <c r="BK227" i="2"/>
  <c r="BK279" i="2"/>
  <c r="BK89" i="3"/>
  <c r="J96" i="4"/>
  <c r="J372" i="6"/>
  <c r="BK238" i="6"/>
  <c r="BK83" i="6"/>
  <c r="BK122" i="6"/>
  <c r="BK232" i="6"/>
  <c r="BK105" i="7"/>
  <c r="J86" i="8"/>
  <c r="J135" i="2"/>
  <c r="BK233" i="2"/>
  <c r="J179" i="2"/>
  <c r="BK125" i="3"/>
  <c r="J89" i="4"/>
  <c r="J350" i="6"/>
  <c r="J98" i="6"/>
  <c r="BK241" i="6"/>
  <c r="J271" i="6"/>
  <c r="J289" i="6"/>
  <c r="J253" i="6"/>
  <c r="J108" i="7"/>
  <c r="BK99" i="8"/>
  <c r="J188" i="2"/>
  <c r="J126" i="2"/>
  <c r="J271" i="2"/>
  <c r="BK119" i="3"/>
  <c r="BK342" i="6"/>
  <c r="BK116" i="6"/>
  <c r="J394" i="6"/>
  <c r="BK352" i="6"/>
  <c r="J313" i="6"/>
  <c r="J119" i="7"/>
  <c r="J233" i="2"/>
  <c r="J211" i="2"/>
  <c r="J185" i="2"/>
  <c r="J84" i="3"/>
  <c r="J332" i="6"/>
  <c r="BK360" i="6"/>
  <c r="BK350" i="6"/>
  <c r="BK221" i="6"/>
  <c r="J80" i="8"/>
  <c r="J107" i="6"/>
  <c r="J113" i="7"/>
  <c r="J83" i="8"/>
  <c r="BK163" i="3"/>
  <c r="BK128" i="3"/>
  <c r="BK416" i="6"/>
  <c r="J262" i="6"/>
  <c r="BK332" i="6"/>
  <c r="J322" i="6"/>
  <c r="BK382" i="6"/>
  <c r="BK169" i="6"/>
  <c r="BK161" i="6"/>
  <c r="J305" i="6"/>
  <c r="J87" i="7"/>
  <c r="BK225" i="2"/>
  <c r="J209" i="2"/>
  <c r="BK104" i="2"/>
  <c r="J263" i="2"/>
  <c r="BK116" i="3"/>
  <c r="J102" i="3"/>
  <c r="J86" i="4"/>
  <c r="BK348" i="6"/>
  <c r="BK378" i="6"/>
  <c r="BK301" i="6"/>
  <c r="J138" i="6"/>
  <c r="BK328" i="6"/>
  <c r="BK372" i="6"/>
  <c r="J101" i="6"/>
  <c r="BK101" i="2"/>
  <c r="J137" i="2"/>
  <c r="BK98" i="2"/>
  <c r="J273" i="2"/>
  <c r="BK159" i="3"/>
  <c r="BK96" i="4"/>
  <c r="J116" i="6"/>
  <c r="J182" i="6"/>
  <c r="J188" i="6"/>
  <c r="BK250" i="6"/>
  <c r="BK119" i="6"/>
  <c r="BK86" i="8"/>
  <c r="BK247" i="2"/>
  <c r="J200" i="2"/>
  <c r="BK123" i="2"/>
  <c r="J120" i="2"/>
  <c r="BK131" i="3"/>
  <c r="BK286" i="6"/>
  <c r="J420" i="6"/>
  <c r="J186" i="6"/>
  <c r="BK194" i="6"/>
  <c r="J378" i="6"/>
  <c r="BK150" i="6"/>
  <c r="J131" i="7"/>
  <c r="J132" i="2"/>
  <c r="J283" i="2"/>
  <c r="BK231" i="2"/>
  <c r="BK206" i="2"/>
  <c r="AS54" i="1"/>
  <c r="BK320" i="6"/>
  <c r="BK138" i="7"/>
  <c r="J92" i="8"/>
  <c r="J203" i="2"/>
  <c r="J241" i="2"/>
  <c r="J92" i="2"/>
  <c r="J227" i="2"/>
  <c r="J87" i="3"/>
  <c r="J301" i="6"/>
  <c r="BK155" i="6"/>
  <c r="J422" i="6"/>
  <c r="BK147" i="6"/>
  <c r="J200" i="6"/>
  <c r="J105" i="7"/>
  <c r="J247" i="2"/>
  <c r="BK253" i="2"/>
  <c r="J225" i="2"/>
  <c r="BK95" i="3"/>
  <c r="J83" i="4"/>
  <c r="J104" i="6"/>
  <c r="J380" i="6"/>
  <c r="BK158" i="6"/>
  <c r="J310" i="6"/>
  <c r="J330" i="6"/>
  <c r="J95" i="7"/>
  <c r="J382" i="6"/>
  <c r="BK92" i="6"/>
  <c r="BK113" i="7"/>
  <c r="BK265" i="2"/>
  <c r="J129" i="2"/>
  <c r="J92" i="3"/>
  <c r="BK104" i="6"/>
  <c r="BK200" i="6"/>
  <c r="BK129" i="6"/>
  <c r="BK188" i="6"/>
  <c r="J110" i="6"/>
  <c r="BK338" i="6"/>
  <c r="BK366" i="6"/>
  <c r="J83" i="6"/>
  <c r="J267" i="2"/>
  <c r="J194" i="2"/>
  <c r="BK114" i="2"/>
  <c r="BK140" i="2"/>
  <c r="BK84" i="3"/>
  <c r="BK390" i="6"/>
  <c r="BK310" i="6"/>
  <c r="BK322" i="6"/>
  <c r="BK405" i="6"/>
  <c r="J194" i="6"/>
  <c r="BK235" i="6"/>
  <c r="BK316" i="6"/>
  <c r="J89" i="7"/>
  <c r="J83" i="9"/>
  <c r="J275" i="2"/>
  <c r="J215" i="2"/>
  <c r="J111" i="2"/>
  <c r="J114" i="2"/>
  <c r="J80" i="3"/>
  <c r="J386" i="6"/>
  <c r="J141" i="6"/>
  <c r="J354" i="6"/>
  <c r="BK298" i="6"/>
  <c r="BK84" i="7"/>
  <c r="J223" i="2"/>
  <c r="BK126" i="2"/>
  <c r="BK120" i="2"/>
  <c r="BK215" i="2"/>
  <c r="BK149" i="3"/>
  <c r="J134" i="3"/>
  <c r="J218" i="6"/>
  <c r="BK280" i="6"/>
  <c r="J414" i="6"/>
  <c r="J229" i="6"/>
  <c r="J400" i="6"/>
  <c r="J99" i="8"/>
  <c r="BK281" i="2"/>
  <c r="J255" i="2"/>
  <c r="J95" i="2"/>
  <c r="J249" i="2"/>
  <c r="J108" i="3"/>
  <c r="BK80" i="5"/>
  <c r="BK182" i="6"/>
  <c r="J177" i="6"/>
  <c r="BK110" i="6"/>
  <c r="BK356" i="6"/>
  <c r="J98" i="7"/>
  <c r="BK86" i="9"/>
  <c r="BK89" i="2"/>
  <c r="BK137" i="2"/>
  <c r="BK170" i="2"/>
  <c r="J122" i="3"/>
  <c r="BK340" i="6"/>
  <c r="J274" i="6"/>
  <c r="BK101" i="6"/>
  <c r="J250" i="6"/>
  <c r="BK80" i="7"/>
  <c r="BK89" i="9"/>
  <c r="BK251" i="2"/>
  <c r="J219" i="2"/>
  <c r="BK134" i="3"/>
  <c r="J140" i="3"/>
  <c r="J366" i="6"/>
  <c r="J396" i="6"/>
  <c r="J356" i="6"/>
  <c r="BK412" i="6"/>
  <c r="J398" i="6"/>
  <c r="J89" i="6"/>
  <c r="J89" i="8"/>
  <c r="J227" i="6"/>
  <c r="J138" i="7"/>
  <c r="BK151" i="2"/>
  <c r="BK217" i="2"/>
  <c r="J116" i="3"/>
  <c r="BK122" i="3"/>
  <c r="BK80" i="4"/>
  <c r="BK325" i="6"/>
  <c r="J426" i="6"/>
  <c r="J174" i="6"/>
  <c r="J325" i="6"/>
  <c r="BK124" i="6"/>
  <c r="J124" i="6"/>
  <c r="BK179" i="6"/>
  <c r="J182" i="2"/>
  <c r="BK158" i="2"/>
  <c r="BK167" i="2"/>
  <c r="J206" i="2"/>
  <c r="BK161" i="2"/>
  <c r="J166" i="3"/>
  <c r="BK114" i="3"/>
  <c r="BK212" i="6"/>
  <c r="J247" i="6"/>
  <c r="BK265" i="6"/>
  <c r="BK289" i="6"/>
  <c r="J370" i="6"/>
  <c r="BK426" i="6"/>
  <c r="BK209" i="6"/>
  <c r="BK102" i="7"/>
  <c r="J122" i="7"/>
  <c r="BK164" i="2"/>
  <c r="BK221" i="2"/>
  <c r="J221" i="2"/>
  <c r="J146" i="3"/>
  <c r="BK111" i="3"/>
  <c r="J235" i="6"/>
  <c r="BK215" i="6"/>
  <c r="J132" i="6"/>
  <c r="J209" i="6"/>
  <c r="J167" i="6"/>
  <c r="J84" i="7"/>
  <c r="BK92" i="8"/>
  <c r="J123" i="2"/>
  <c r="BK153" i="2"/>
  <c r="J176" i="2"/>
  <c r="BK267" i="2"/>
  <c r="J159" i="3"/>
  <c r="BK424" i="6"/>
  <c r="BK388" i="6"/>
  <c r="BK374" i="6"/>
  <c r="BK420" i="6"/>
  <c r="BK227" i="6"/>
  <c r="J215" i="6"/>
  <c r="J111" i="7"/>
  <c r="J253" i="2"/>
  <c r="BK213" i="2"/>
  <c r="BK235" i="2"/>
  <c r="J161" i="2"/>
  <c r="BK277" i="2"/>
  <c r="J244" i="6"/>
  <c r="J232" i="6"/>
  <c r="BK268" i="6"/>
  <c r="BK259" i="6"/>
  <c r="BK313" i="6"/>
  <c r="BK422" i="6"/>
  <c r="BK253" i="6"/>
  <c r="BK98" i="7"/>
  <c r="J80" i="9"/>
  <c r="BK283" i="2"/>
  <c r="J155" i="2"/>
  <c r="BK219" i="2"/>
  <c r="BK223" i="2"/>
  <c r="J119" i="3"/>
  <c r="BK108" i="3"/>
  <c r="BK86" i="4"/>
  <c r="BK171" i="6"/>
  <c r="BK244" i="6"/>
  <c r="J384" i="6"/>
  <c r="BK334" i="6"/>
  <c r="J392" i="6"/>
  <c r="BK174" i="6"/>
  <c r="BK94" i="8"/>
  <c r="J153" i="2"/>
  <c r="BK185" i="2"/>
  <c r="J83" i="2"/>
  <c r="J86" i="2"/>
  <c r="BK152" i="3"/>
  <c r="J111" i="3"/>
  <c r="BK384" i="6"/>
  <c r="BK418" i="6"/>
  <c r="J212" i="6"/>
  <c r="BK400" i="6"/>
  <c r="BK107" i="6"/>
  <c r="BK277" i="6"/>
  <c r="J286" i="6"/>
  <c r="BK122" i="7"/>
  <c r="BK138" i="6"/>
  <c r="BK111" i="7"/>
  <c r="BK128" i="7"/>
  <c r="J279" i="2"/>
  <c r="J170" i="2"/>
  <c r="J191" i="2"/>
  <c r="BK92" i="2"/>
  <c r="J167" i="2"/>
  <c r="J155" i="3"/>
  <c r="BK83" i="5"/>
  <c r="J352" i="6"/>
  <c r="J265" i="6"/>
  <c r="J292" i="6"/>
  <c r="BK218" i="6"/>
  <c r="J116" i="7"/>
  <c r="J89" i="9"/>
  <c r="BK179" i="2"/>
  <c r="BK83" i="2"/>
  <c r="J235" i="2"/>
  <c r="BK203" i="2"/>
  <c r="J157" i="3"/>
  <c r="BK295" i="6"/>
  <c r="BK408" i="6"/>
  <c r="J92" i="6"/>
  <c r="BK152" i="6"/>
  <c r="BK135" i="6"/>
  <c r="J147" i="6"/>
  <c r="BK346" i="6"/>
  <c r="BK188" i="2"/>
  <c r="BK129" i="2"/>
  <c r="BK211" i="2"/>
  <c r="J89" i="2"/>
  <c r="J114" i="3"/>
  <c r="BK89" i="4"/>
  <c r="BK132" i="6"/>
  <c r="J316" i="6"/>
  <c r="BK380" i="6"/>
  <c r="BK394" i="6"/>
  <c r="J113" i="6"/>
  <c r="J191" i="6"/>
  <c r="BK271" i="2"/>
  <c r="J229" i="2"/>
  <c r="BK95" i="2"/>
  <c r="J158" i="2"/>
  <c r="BK92" i="3"/>
  <c r="J320" i="6"/>
  <c r="BK358" i="6"/>
  <c r="BK344" i="6"/>
  <c r="J283" i="6"/>
  <c r="BK113" i="6"/>
  <c r="BK96" i="8"/>
  <c r="J164" i="2"/>
  <c r="BK143" i="2"/>
  <c r="J151" i="2"/>
  <c r="J269" i="2"/>
  <c r="BK102" i="3"/>
  <c r="J164" i="6"/>
  <c r="BK127" i="6"/>
  <c r="J342" i="6"/>
  <c r="BK410" i="6"/>
  <c r="J152" i="6"/>
  <c r="BK247" i="6"/>
  <c r="BK92" i="7"/>
  <c r="BK274" i="6"/>
  <c r="BK131" i="7"/>
  <c r="BK241" i="2"/>
  <c r="BK275" i="2"/>
  <c r="BK155" i="3"/>
  <c r="BK87" i="3"/>
  <c r="BK184" i="6"/>
  <c r="J119" i="6"/>
  <c r="BK206" i="6"/>
  <c r="J277" i="6"/>
  <c r="BK414" i="6"/>
  <c r="BK256" i="6"/>
  <c r="BK370" i="6"/>
  <c r="BK119" i="7"/>
  <c r="BK83" i="8"/>
  <c r="BK245" i="2"/>
  <c r="J261" i="2"/>
  <c r="J117" i="2"/>
  <c r="BK229" i="2"/>
  <c r="J137" i="3"/>
  <c r="J131" i="3"/>
  <c r="J405" i="6"/>
  <c r="J184" i="6"/>
  <c r="J179" i="6"/>
  <c r="J221" i="6"/>
  <c r="BK262" i="6"/>
  <c r="J303" i="6"/>
  <c r="BK141" i="7"/>
  <c r="BK237" i="2"/>
  <c r="J265" i="2"/>
  <c r="BK191" i="2"/>
  <c r="J89" i="3"/>
  <c r="J368" i="6"/>
  <c r="J171" i="6"/>
  <c r="J424" i="6"/>
  <c r="BK318" i="6"/>
  <c r="BK376" i="6"/>
  <c r="BK167" i="6"/>
  <c r="BK87" i="7"/>
  <c r="BK261" i="2"/>
  <c r="J231" i="2"/>
  <c r="BK173" i="2"/>
  <c r="BK143" i="3"/>
  <c r="BK157" i="3"/>
  <c r="J122" i="6"/>
  <c r="BK336" i="6"/>
  <c r="J169" i="6"/>
  <c r="BK98" i="6"/>
  <c r="BK89" i="7"/>
  <c r="J281" i="2"/>
  <c r="BK255" i="2"/>
  <c r="BK155" i="2"/>
  <c r="J108" i="2"/>
  <c r="J128" i="3"/>
  <c r="J410" i="6"/>
  <c r="BK305" i="6"/>
  <c r="J334" i="6"/>
  <c r="BK368" i="6"/>
  <c r="BK80" i="6"/>
  <c r="J158" i="6"/>
  <c r="J80" i="6"/>
  <c r="BK134" i="7"/>
  <c r="J259" i="2"/>
  <c r="BK257" i="2"/>
  <c r="J146" i="2"/>
  <c r="BK200" i="2"/>
  <c r="J163" i="3"/>
  <c r="BK99" i="4"/>
  <c r="J80" i="4"/>
  <c r="BK396" i="6"/>
  <c r="BK392" i="6"/>
  <c r="BK186" i="6"/>
  <c r="BK177" i="6"/>
  <c r="BK224" i="6"/>
  <c r="J134" i="7"/>
  <c r="BK89" i="8"/>
  <c r="BK273" i="2"/>
  <c r="J101" i="2"/>
  <c r="J106" i="2"/>
  <c r="BK108" i="2"/>
  <c r="J152" i="3"/>
  <c r="BK83" i="4"/>
  <c r="BK164" i="6"/>
  <c r="BK191" i="6"/>
  <c r="BK229" i="6"/>
  <c r="J374" i="6"/>
  <c r="J360" i="6"/>
  <c r="J125" i="7"/>
  <c r="BK80" i="9"/>
  <c r="J155" i="6"/>
  <c r="BK194" i="2"/>
  <c r="BK137" i="3"/>
  <c r="J105" i="3"/>
  <c r="J92" i="4"/>
  <c r="J256" i="6"/>
  <c r="BK398" i="6"/>
  <c r="J416" i="6"/>
  <c r="J295" i="6"/>
  <c r="J418" i="6"/>
  <c r="J390" i="6"/>
  <c r="BK144" i="6"/>
  <c r="J92" i="7"/>
  <c r="BK111" i="2"/>
  <c r="J237" i="2"/>
  <c r="BK249" i="2"/>
  <c r="J213" i="2"/>
  <c r="BK209" i="2"/>
  <c r="BK166" i="3"/>
  <c r="J94" i="4"/>
  <c r="BK402" i="6"/>
  <c r="J86" i="6"/>
  <c r="J144" i="6"/>
  <c r="BK307" i="6"/>
  <c r="J408" i="6"/>
  <c r="BK86" i="6"/>
  <c r="J80" i="7"/>
  <c r="J94" i="8"/>
  <c r="F36" i="2" l="1"/>
  <c r="T79" i="2"/>
  <c r="P79" i="3"/>
  <c r="AU56" i="1" s="1"/>
  <c r="T79" i="4"/>
  <c r="BK79" i="5"/>
  <c r="J79" i="5" s="1"/>
  <c r="T79" i="6"/>
  <c r="T79" i="7"/>
  <c r="T79" i="8"/>
  <c r="BK79" i="2"/>
  <c r="J79" i="2" s="1"/>
  <c r="BK79" i="3"/>
  <c r="J79" i="3" s="1"/>
  <c r="J30" i="3" s="1"/>
  <c r="BK79" i="4"/>
  <c r="J79" i="4" s="1"/>
  <c r="P79" i="2"/>
  <c r="AU55" i="1" s="1"/>
  <c r="R79" i="3"/>
  <c r="P79" i="4"/>
  <c r="AU57" i="1" s="1"/>
  <c r="P79" i="6"/>
  <c r="AU59" i="1" s="1"/>
  <c r="R79" i="7"/>
  <c r="BK79" i="8"/>
  <c r="J79" i="8"/>
  <c r="J59" i="8" s="1"/>
  <c r="BK79" i="9"/>
  <c r="J79" i="9" s="1"/>
  <c r="J59" i="9" s="1"/>
  <c r="T79" i="3"/>
  <c r="BK79" i="6"/>
  <c r="J79" i="6" s="1"/>
  <c r="R79" i="8"/>
  <c r="P79" i="9"/>
  <c r="AU62" i="1"/>
  <c r="R79" i="2"/>
  <c r="R79" i="4"/>
  <c r="BK79" i="7"/>
  <c r="J79" i="7" s="1"/>
  <c r="P79" i="8"/>
  <c r="AU61" i="1" s="1"/>
  <c r="T79" i="9"/>
  <c r="R79" i="6"/>
  <c r="P79" i="7"/>
  <c r="AU60" i="1" s="1"/>
  <c r="R79" i="9"/>
  <c r="E69" i="9"/>
  <c r="BE83" i="9"/>
  <c r="BE80" i="9"/>
  <c r="F55" i="9"/>
  <c r="J75" i="9"/>
  <c r="BE86" i="9"/>
  <c r="BE89" i="9"/>
  <c r="J52" i="9"/>
  <c r="J55" i="9"/>
  <c r="J55" i="8"/>
  <c r="J75" i="8"/>
  <c r="BE96" i="8"/>
  <c r="F55" i="8"/>
  <c r="J52" i="8"/>
  <c r="BE89" i="8"/>
  <c r="BE80" i="8"/>
  <c r="E69" i="8"/>
  <c r="BE99" i="8"/>
  <c r="BE83" i="8"/>
  <c r="BE86" i="8"/>
  <c r="BE92" i="8"/>
  <c r="BE94" i="8"/>
  <c r="J54" i="7"/>
  <c r="F76" i="7"/>
  <c r="BE84" i="7"/>
  <c r="BE116" i="7"/>
  <c r="BE80" i="7"/>
  <c r="BE89" i="7"/>
  <c r="BE119" i="7"/>
  <c r="E48" i="7"/>
  <c r="BE98" i="7"/>
  <c r="BE108" i="7"/>
  <c r="BE113" i="7"/>
  <c r="J52" i="7"/>
  <c r="J55" i="7"/>
  <c r="BE87" i="7"/>
  <c r="BE111" i="7"/>
  <c r="BE128" i="7"/>
  <c r="BE134" i="7"/>
  <c r="BE92" i="7"/>
  <c r="BE102" i="7"/>
  <c r="BE105" i="7"/>
  <c r="BE125" i="7"/>
  <c r="BE141" i="7"/>
  <c r="BE95" i="7"/>
  <c r="BE122" i="7"/>
  <c r="BE131" i="7"/>
  <c r="BE138" i="7"/>
  <c r="F55" i="6"/>
  <c r="BE161" i="6"/>
  <c r="BE184" i="6"/>
  <c r="BE197" i="6"/>
  <c r="BE203" i="6"/>
  <c r="BE224" i="6"/>
  <c r="BE244" i="6"/>
  <c r="BE247" i="6"/>
  <c r="BE253" i="6"/>
  <c r="BE256" i="6"/>
  <c r="BE280" i="6"/>
  <c r="BE283" i="6"/>
  <c r="BE301" i="6"/>
  <c r="BE328" i="6"/>
  <c r="BE350" i="6"/>
  <c r="BE352" i="6"/>
  <c r="BE402" i="6"/>
  <c r="J54" i="6"/>
  <c r="BE132" i="6"/>
  <c r="BE150" i="6"/>
  <c r="BE186" i="6"/>
  <c r="BE188" i="6"/>
  <c r="BE191" i="6"/>
  <c r="BE209" i="6"/>
  <c r="BE232" i="6"/>
  <c r="BE295" i="6"/>
  <c r="BE322" i="6"/>
  <c r="BE325" i="6"/>
  <c r="BE332" i="6"/>
  <c r="BE336" i="6"/>
  <c r="BE364" i="6"/>
  <c r="BE366" i="6"/>
  <c r="BE368" i="6"/>
  <c r="BE390" i="6"/>
  <c r="BE405" i="6"/>
  <c r="BE410" i="6"/>
  <c r="BE416" i="6"/>
  <c r="BE420" i="6"/>
  <c r="BE424" i="6"/>
  <c r="BE426" i="6"/>
  <c r="E48" i="6"/>
  <c r="J55" i="6"/>
  <c r="BE119" i="6"/>
  <c r="BE122" i="6"/>
  <c r="BE164" i="6"/>
  <c r="BE171" i="6"/>
  <c r="BE215" i="6"/>
  <c r="BE221" i="6"/>
  <c r="BE241" i="6"/>
  <c r="BE262" i="6"/>
  <c r="BE265" i="6"/>
  <c r="BE268" i="6"/>
  <c r="BE286" i="6"/>
  <c r="BE303" i="6"/>
  <c r="BE305" i="6"/>
  <c r="BE340" i="6"/>
  <c r="BE342" i="6"/>
  <c r="BE348" i="6"/>
  <c r="BE358" i="6"/>
  <c r="BE360" i="6"/>
  <c r="BE372" i="6"/>
  <c r="BE378" i="6"/>
  <c r="BE414" i="6"/>
  <c r="BE95" i="6"/>
  <c r="BE98" i="6"/>
  <c r="BE101" i="6"/>
  <c r="BE104" i="6"/>
  <c r="BE129" i="6"/>
  <c r="BE152" i="6"/>
  <c r="BE155" i="6"/>
  <c r="BE169" i="6"/>
  <c r="BE182" i="6"/>
  <c r="BE212" i="6"/>
  <c r="BE277" i="6"/>
  <c r="BE289" i="6"/>
  <c r="BE310" i="6"/>
  <c r="BE338" i="6"/>
  <c r="BE380" i="6"/>
  <c r="BE388" i="6"/>
  <c r="BE412" i="6"/>
  <c r="BE422" i="6"/>
  <c r="BE107" i="6"/>
  <c r="BE116" i="6"/>
  <c r="BE127" i="6"/>
  <c r="BE138" i="6"/>
  <c r="BE147" i="6"/>
  <c r="BE167" i="6"/>
  <c r="BE206" i="6"/>
  <c r="BE227" i="6"/>
  <c r="BE229" i="6"/>
  <c r="BE235" i="6"/>
  <c r="BE250" i="6"/>
  <c r="BE271" i="6"/>
  <c r="BE292" i="6"/>
  <c r="BE316" i="6"/>
  <c r="BE330" i="6"/>
  <c r="BE354" i="6"/>
  <c r="BE356" i="6"/>
  <c r="BE382" i="6"/>
  <c r="BE386" i="6"/>
  <c r="BE396" i="6"/>
  <c r="BE408" i="6"/>
  <c r="BE80" i="6"/>
  <c r="BE158" i="6"/>
  <c r="BE177" i="6"/>
  <c r="BE200" i="6"/>
  <c r="BE298" i="6"/>
  <c r="BE307" i="6"/>
  <c r="BE344" i="6"/>
  <c r="BE346" i="6"/>
  <c r="BE374" i="6"/>
  <c r="BE384" i="6"/>
  <c r="BE83" i="6"/>
  <c r="BE86" i="6"/>
  <c r="BE141" i="6"/>
  <c r="BE179" i="6"/>
  <c r="BE320" i="6"/>
  <c r="BE376" i="6"/>
  <c r="BE392" i="6"/>
  <c r="BE394" i="6"/>
  <c r="BE400" i="6"/>
  <c r="J52" i="6"/>
  <c r="BE89" i="6"/>
  <c r="BE92" i="6"/>
  <c r="BE110" i="6"/>
  <c r="BE113" i="6"/>
  <c r="BE124" i="6"/>
  <c r="BE135" i="6"/>
  <c r="BE144" i="6"/>
  <c r="BE174" i="6"/>
  <c r="BE194" i="6"/>
  <c r="BE218" i="6"/>
  <c r="BE238" i="6"/>
  <c r="BE259" i="6"/>
  <c r="BE274" i="6"/>
  <c r="BE313" i="6"/>
  <c r="BE318" i="6"/>
  <c r="BE334" i="6"/>
  <c r="BE362" i="6"/>
  <c r="BE370" i="6"/>
  <c r="BE398" i="6"/>
  <c r="BE418" i="6"/>
  <c r="J54" i="5"/>
  <c r="J55" i="5"/>
  <c r="BE80" i="5"/>
  <c r="BE83" i="5"/>
  <c r="E48" i="5"/>
  <c r="F55" i="5"/>
  <c r="J52" i="5"/>
  <c r="J52" i="4"/>
  <c r="J54" i="4"/>
  <c r="BE80" i="4"/>
  <c r="E69" i="4"/>
  <c r="BE96" i="4"/>
  <c r="F55" i="4"/>
  <c r="J76" i="4"/>
  <c r="BE86" i="4"/>
  <c r="BE89" i="4"/>
  <c r="BE94" i="4"/>
  <c r="BE99" i="4"/>
  <c r="BE83" i="4"/>
  <c r="BE92" i="4"/>
  <c r="J54" i="3"/>
  <c r="J73" i="3"/>
  <c r="J76" i="3"/>
  <c r="BE87" i="3"/>
  <c r="BE89" i="3"/>
  <c r="BE116" i="3"/>
  <c r="BE119" i="3"/>
  <c r="BE122" i="3"/>
  <c r="BE137" i="3"/>
  <c r="BE152" i="3"/>
  <c r="BE157" i="3"/>
  <c r="F55" i="3"/>
  <c r="BE80" i="3"/>
  <c r="BE128" i="3"/>
  <c r="BE131" i="3"/>
  <c r="BE134" i="3"/>
  <c r="BE143" i="3"/>
  <c r="BE92" i="3"/>
  <c r="BE95" i="3"/>
  <c r="BE114" i="3"/>
  <c r="E48" i="3"/>
  <c r="BE125" i="3"/>
  <c r="BE146" i="3"/>
  <c r="BE159" i="3"/>
  <c r="BE163" i="3"/>
  <c r="BE84" i="3"/>
  <c r="BE98" i="3"/>
  <c r="BE108" i="3"/>
  <c r="BE140" i="3"/>
  <c r="BE102" i="3"/>
  <c r="BE105" i="3"/>
  <c r="BE111" i="3"/>
  <c r="BE149" i="3"/>
  <c r="BE155" i="3"/>
  <c r="BE166" i="3"/>
  <c r="E69" i="2"/>
  <c r="BE89" i="2"/>
  <c r="BE98" i="2"/>
  <c r="BE111" i="2"/>
  <c r="BE132" i="2"/>
  <c r="BE135" i="2"/>
  <c r="BE146" i="2"/>
  <c r="BE191" i="2"/>
  <c r="BE194" i="2"/>
  <c r="BE197" i="2"/>
  <c r="BE211" i="2"/>
  <c r="BE213" i="2"/>
  <c r="BE215" i="2"/>
  <c r="BE229" i="2"/>
  <c r="BE245" i="2"/>
  <c r="BE247" i="2"/>
  <c r="BE253" i="2"/>
  <c r="BE259" i="2"/>
  <c r="J54" i="2"/>
  <c r="BE129" i="2"/>
  <c r="BE143" i="2"/>
  <c r="BE155" i="2"/>
  <c r="BE158" i="2"/>
  <c r="BE167" i="2"/>
  <c r="BE182" i="2"/>
  <c r="BE185" i="2"/>
  <c r="BE239" i="2"/>
  <c r="BE243" i="2"/>
  <c r="F55" i="2"/>
  <c r="BE80" i="2"/>
  <c r="BE83" i="2"/>
  <c r="BE86" i="2"/>
  <c r="BE101" i="2"/>
  <c r="BE120" i="2"/>
  <c r="BE137" i="2"/>
  <c r="BE153" i="2"/>
  <c r="BE188" i="2"/>
  <c r="BE217" i="2"/>
  <c r="BE219" i="2"/>
  <c r="BE221" i="2"/>
  <c r="BE223" i="2"/>
  <c r="BE225" i="2"/>
  <c r="BE227" i="2"/>
  <c r="BE241" i="2"/>
  <c r="BE255" i="2"/>
  <c r="J73" i="2"/>
  <c r="BE95" i="2"/>
  <c r="BE151" i="2"/>
  <c r="BE170" i="2"/>
  <c r="BE179" i="2"/>
  <c r="BE206" i="2"/>
  <c r="BE233" i="2"/>
  <c r="J76" i="2"/>
  <c r="BE104" i="2"/>
  <c r="BE123" i="2"/>
  <c r="BE126" i="2"/>
  <c r="BE140" i="2"/>
  <c r="BE164" i="2"/>
  <c r="BE173" i="2"/>
  <c r="BE176" i="2"/>
  <c r="BE200" i="2"/>
  <c r="BE203" i="2"/>
  <c r="BE209" i="2"/>
  <c r="BE249" i="2"/>
  <c r="BE257" i="2"/>
  <c r="BE263" i="2"/>
  <c r="BE265" i="2"/>
  <c r="BE271" i="2"/>
  <c r="BE275" i="2"/>
  <c r="BE277" i="2"/>
  <c r="BE281" i="2"/>
  <c r="BE149" i="2"/>
  <c r="BE235" i="2"/>
  <c r="BE237" i="2"/>
  <c r="BE267" i="2"/>
  <c r="BE269" i="2"/>
  <c r="BE279" i="2"/>
  <c r="BE92" i="2"/>
  <c r="BE106" i="2"/>
  <c r="BE108" i="2"/>
  <c r="BE114" i="2"/>
  <c r="BE117" i="2"/>
  <c r="BE161" i="2"/>
  <c r="BE231" i="2"/>
  <c r="BE251" i="2"/>
  <c r="BE261" i="2"/>
  <c r="BE273" i="2"/>
  <c r="BE283" i="2"/>
  <c r="BC55" i="1"/>
  <c r="F37" i="7"/>
  <c r="BD60" i="1" s="1"/>
  <c r="F36" i="8"/>
  <c r="BC61" i="1" s="1"/>
  <c r="F36" i="9"/>
  <c r="BC62" i="1" s="1"/>
  <c r="F34" i="6"/>
  <c r="BA59" i="1" s="1"/>
  <c r="F34" i="8"/>
  <c r="BA61" i="1" s="1"/>
  <c r="F37" i="2"/>
  <c r="BD55" i="1" s="1"/>
  <c r="J34" i="8"/>
  <c r="AW61" i="1" s="1"/>
  <c r="F37" i="3"/>
  <c r="BD56" i="1" s="1"/>
  <c r="F37" i="4"/>
  <c r="BD57" i="1" s="1"/>
  <c r="J34" i="2"/>
  <c r="AW55" i="1" s="1"/>
  <c r="F36" i="7"/>
  <c r="BC60" i="1" s="1"/>
  <c r="F34" i="2"/>
  <c r="BA55" i="1" s="1"/>
  <c r="F35" i="3"/>
  <c r="BB56" i="1" s="1"/>
  <c r="F34" i="3"/>
  <c r="BA56" i="1" s="1"/>
  <c r="F35" i="4"/>
  <c r="BB57" i="1" s="1"/>
  <c r="F37" i="5"/>
  <c r="BD58" i="1" s="1"/>
  <c r="F36" i="6"/>
  <c r="BC59" i="1" s="1"/>
  <c r="F34" i="7"/>
  <c r="BA60" i="1" s="1"/>
  <c r="F37" i="9"/>
  <c r="BD62" i="1"/>
  <c r="F35" i="9"/>
  <c r="BB62" i="1" s="1"/>
  <c r="F34" i="4"/>
  <c r="BA57" i="1"/>
  <c r="J34" i="6"/>
  <c r="AW59" i="1" s="1"/>
  <c r="F35" i="8"/>
  <c r="BB61" i="1"/>
  <c r="J34" i="4"/>
  <c r="AW57" i="1" s="1"/>
  <c r="F35" i="5"/>
  <c r="BB58" i="1" s="1"/>
  <c r="F37" i="8"/>
  <c r="BD61" i="1" s="1"/>
  <c r="J34" i="3"/>
  <c r="AW56" i="1"/>
  <c r="F35" i="6"/>
  <c r="BB59" i="1" s="1"/>
  <c r="F36" i="4"/>
  <c r="BC57" i="1" s="1"/>
  <c r="J30" i="8"/>
  <c r="F34" i="9"/>
  <c r="BA62" i="1"/>
  <c r="F34" i="5"/>
  <c r="BA58" i="1" s="1"/>
  <c r="F36" i="3"/>
  <c r="BC56" i="1" s="1"/>
  <c r="F36" i="5"/>
  <c r="BC58" i="1"/>
  <c r="J34" i="7"/>
  <c r="AW60" i="1" s="1"/>
  <c r="J34" i="9"/>
  <c r="AW62" i="1"/>
  <c r="J34" i="5"/>
  <c r="AW58" i="1" s="1"/>
  <c r="F35" i="7"/>
  <c r="BB60" i="1"/>
  <c r="F35" i="2"/>
  <c r="BB55" i="1" s="1"/>
  <c r="F37" i="6"/>
  <c r="BD59" i="1" s="1"/>
  <c r="J59" i="2" l="1"/>
  <c r="J30" i="2"/>
  <c r="AG55" i="1" s="1"/>
  <c r="J30" i="7"/>
  <c r="J59" i="7"/>
  <c r="J59" i="4"/>
  <c r="J30" i="4"/>
  <c r="AG57" i="1" s="1"/>
  <c r="J30" i="5"/>
  <c r="AG58" i="1" s="1"/>
  <c r="J59" i="5"/>
  <c r="J59" i="6"/>
  <c r="J30" i="6"/>
  <c r="J59" i="3"/>
  <c r="AG60" i="1"/>
  <c r="AN60" i="1" s="1"/>
  <c r="AG61" i="1"/>
  <c r="AG59" i="1"/>
  <c r="AG56" i="1"/>
  <c r="AN56" i="1" s="1"/>
  <c r="F33" i="2"/>
  <c r="AZ55" i="1" s="1"/>
  <c r="F33" i="8"/>
  <c r="AZ61" i="1"/>
  <c r="J30" i="9"/>
  <c r="AG62" i="1" s="1"/>
  <c r="J33" i="2"/>
  <c r="AV55" i="1" s="1"/>
  <c r="AT55" i="1" s="1"/>
  <c r="J33" i="3"/>
  <c r="AV56" i="1" s="1"/>
  <c r="AT56" i="1" s="1"/>
  <c r="F33" i="6"/>
  <c r="AZ59" i="1" s="1"/>
  <c r="BC54" i="1"/>
  <c r="W32" i="1" s="1"/>
  <c r="AU54" i="1"/>
  <c r="J33" i="6"/>
  <c r="AV59" i="1" s="1"/>
  <c r="AT59" i="1" s="1"/>
  <c r="AN59" i="1" s="1"/>
  <c r="J33" i="9"/>
  <c r="AV62" i="1" s="1"/>
  <c r="AT62" i="1" s="1"/>
  <c r="BA54" i="1"/>
  <c r="AW54" i="1" s="1"/>
  <c r="AK30" i="1" s="1"/>
  <c r="BD54" i="1"/>
  <c r="W33" i="1" s="1"/>
  <c r="J33" i="7"/>
  <c r="AV60" i="1"/>
  <c r="AT60" i="1"/>
  <c r="J33" i="8"/>
  <c r="AV61" i="1" s="1"/>
  <c r="AT61" i="1" s="1"/>
  <c r="AN61" i="1" s="1"/>
  <c r="BB54" i="1"/>
  <c r="AX54" i="1" s="1"/>
  <c r="J33" i="4"/>
  <c r="AV57" i="1" s="1"/>
  <c r="AT57" i="1" s="1"/>
  <c r="F33" i="5"/>
  <c r="AZ58" i="1" s="1"/>
  <c r="F33" i="3"/>
  <c r="AZ56" i="1" s="1"/>
  <c r="F33" i="4"/>
  <c r="AZ57" i="1" s="1"/>
  <c r="J33" i="5"/>
  <c r="AV58" i="1" s="1"/>
  <c r="AT58" i="1" s="1"/>
  <c r="F33" i="7"/>
  <c r="AZ60" i="1" s="1"/>
  <c r="F33" i="9"/>
  <c r="AZ62" i="1" s="1"/>
  <c r="AN58" i="1" l="1"/>
  <c r="AN57" i="1"/>
  <c r="AN55" i="1"/>
  <c r="AG54" i="1"/>
  <c r="AK26" i="1" s="1"/>
  <c r="J39" i="9"/>
  <c r="J39" i="8"/>
  <c r="J39" i="7"/>
  <c r="J39" i="6"/>
  <c r="J39" i="5"/>
  <c r="J39" i="4"/>
  <c r="J39" i="3"/>
  <c r="J39" i="2"/>
  <c r="AN62" i="1"/>
  <c r="W31" i="1"/>
  <c r="AY54" i="1"/>
  <c r="AZ54" i="1"/>
  <c r="W29" i="1" s="1"/>
  <c r="W30" i="1"/>
  <c r="AV54" i="1" l="1"/>
  <c r="AK29" i="1" s="1"/>
  <c r="AK35" i="1" s="1"/>
  <c r="AT54" i="1" l="1"/>
  <c r="AN54" i="1" s="1"/>
</calcChain>
</file>

<file path=xl/sharedStrings.xml><?xml version="1.0" encoding="utf-8"?>
<sst xmlns="http://schemas.openxmlformats.org/spreadsheetml/2006/main" count="7314" uniqueCount="1280">
  <si>
    <t>Export Komplet</t>
  </si>
  <si>
    <t>VZ</t>
  </si>
  <si>
    <t>2.0</t>
  </si>
  <si>
    <t/>
  </si>
  <si>
    <t>False</t>
  </si>
  <si>
    <t>{a0479180-0616-4e52-8abc-a15581b35e80}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</si>
  <si>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</si>
  <si>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</si>
  <si>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</si>
  <si>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</si>
  <si>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</si>
  <si>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</si>
  <si>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</si>
  <si>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</si>
  <si>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</si>
  <si>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</si>
  <si>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</si>
  <si>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</si>
  <si>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</si>
  <si>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</si>
  <si>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trať 191 a 203 dle JŘ, TÚ </t>
  </si>
  <si>
    <t>Datum:</t>
  </si>
  <si>
    <t>Zadavatel:</t>
  </si>
  <si>
    <t>IČ: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</si>
  <si>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</si>
  <si>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</si>
  <si>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</si>
  <si>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</si>
  <si>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</si>
  <si>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</si>
  <si>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</si>
  <si>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</si>
  <si>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</si>
  <si>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</si>
  <si>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</si>
  <si>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</si>
  <si>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</si>
  <si>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</si>
  <si>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</si>
  <si>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</si>
  <si>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</si>
  <si>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</si>
  <si>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</si>
  <si>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</si>
  <si>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</si>
  <si>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</si>
  <si>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</si>
  <si>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</si>
  <si>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</si>
  <si>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</si>
  <si>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</si>
  <si>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</si>
  <si>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</si>
  <si>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</si>
  <si>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</si>
  <si>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</si>
  <si>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</si>
  <si>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</si>
  <si>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</si>
  <si>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</si>
  <si>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</si>
  <si>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</si>
  <si>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</si>
  <si>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</si>
  <si>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</si>
  <si>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</si>
  <si>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</si>
  <si>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</si>
  <si>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</si>
  <si>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</si>
  <si>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</si>
  <si>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</si>
  <si>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žst. Kasejovice - Elektromateriál </t>
  </si>
  <si>
    <t>STA</t>
  </si>
  <si>
    <t>1</t>
  </si>
  <si>
    <t>{53659056-fe90-45d0-8b9e-8ee4c694b638}</t>
  </si>
  <si>
    <t>2</t>
  </si>
  <si>
    <t>02</t>
  </si>
  <si>
    <t xml:space="preserve">žst. Kasejovice - Zemní práce </t>
  </si>
  <si>
    <t>{3fd876ca-7174-476e-ba0e-47f66c60ef0e}</t>
  </si>
  <si>
    <t>03</t>
  </si>
  <si>
    <t xml:space="preserve">žst. Kasejovice - VON </t>
  </si>
  <si>
    <t>{8712370c-48ab-4586-9668-127ddbf65285}</t>
  </si>
  <si>
    <t>04</t>
  </si>
  <si>
    <t>žst. Kasejovice - Materiál dodávaný zhotovitelem - Neoceňovat</t>
  </si>
  <si>
    <t>{6882a603-8109-4f13-a648-466d9fc3065f}</t>
  </si>
  <si>
    <t>05</t>
  </si>
  <si>
    <t>žst- Blatná - Elektromateriál</t>
  </si>
  <si>
    <t>{6bc656cc-7d4c-428d-96e6-0f68d38107c5}</t>
  </si>
  <si>
    <t>06</t>
  </si>
  <si>
    <t>žst- Blatná - Zemní práce</t>
  </si>
  <si>
    <t>{59e22bcf-85b0-458d-af11-a1a5f662467e}</t>
  </si>
  <si>
    <t>07</t>
  </si>
  <si>
    <t>žst- Blatná - VON</t>
  </si>
  <si>
    <t>{d9cfa125-5d71-4acd-bf92-43091989b9c3}</t>
  </si>
  <si>
    <t>08</t>
  </si>
  <si>
    <t>žst. Blatná - Materiál dodávaný zhotovitelem - Neoceňovat</t>
  </si>
  <si>
    <t>{5eaa66c4-df9b-4dbd-bf36-bf18cf20b872}</t>
  </si>
  <si>
    <t>KRYCÍ LIST SOUPISU PRACÍ</t>
  </si>
  <si>
    <t>Objekt:</t>
  </si>
  <si>
    <t xml:space="preserve">01 - žst. Kasejovice - Elektromateriál 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</si>
  <si>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</si>
  <si>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</si>
  <si>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</si>
  <si>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</si>
  <si>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</si>
  <si>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</si>
  <si>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</si>
  <si>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</si>
  <si>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</si>
  <si>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</si>
  <si>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</si>
  <si>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</si>
  <si>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</si>
  <si>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</si>
  <si>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</si>
  <si>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</si>
  <si>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</si>
  <si>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</si>
  <si>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7494271010</t>
  </si>
  <si>
    <t>Demontáž rozvaděčů rozvodnice nn</t>
  </si>
  <si>
    <t>kus</t>
  </si>
  <si>
    <t>4</t>
  </si>
  <si>
    <t>ROZPOCET</t>
  </si>
  <si>
    <t>-189843989</t>
  </si>
  <si>
    <t>PP</t>
  </si>
  <si>
    <t>Demontáž rozvaděčů rozvodnice nn - včetně demontáže přívodních, vývodových kabelů, rámu apod., včetně nakládky rozvaděče na určený prostředek</t>
  </si>
  <si>
    <t>P</t>
  </si>
  <si>
    <t>Poznámka k položce:_x000D_
 Demontáž R01 a R02</t>
  </si>
  <si>
    <t>7494371010</t>
  </si>
  <si>
    <t>Demontáž zařízení pojistkového systému z rozvaděče nn</t>
  </si>
  <si>
    <t>-1087540524</t>
  </si>
  <si>
    <t>Demontáž zařízení pojistkového systému z rozvaděče nn - stávajícího z rozvaděče nn včetně odpojení přívodních kabelů nebo pasů a nakládky na určený prostředek</t>
  </si>
  <si>
    <t xml:space="preserve">Poznámka k položce:_x000D_
Odpojení kabelů KS02, KS03_x000D_
</t>
  </si>
  <si>
    <t>3</t>
  </si>
  <si>
    <t>7494153010</t>
  </si>
  <si>
    <t>Montáž prázdných plastových kabelových skříní min. IP 44, výšky do 800 mm, hloubky do 320 mm kompaktní pilíř š do 530 mm</t>
  </si>
  <si>
    <t>1593486558</t>
  </si>
  <si>
    <t>Montáž prázdných plastových kabelových skříní min. IP 44, výšky do 800 mm, hloubky do 320 mm kompaktní pilíř š do 530 mm - včetně elektrovýzbroje</t>
  </si>
  <si>
    <t>Poznámka k položce:_x000D_
Plastové pilíře - ROV1</t>
  </si>
  <si>
    <t>M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</si>
  <si>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</si>
  <si>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</si>
  <si>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8</t>
  </si>
  <si>
    <t>1866614333</t>
  </si>
  <si>
    <t>Poznámka k položce:_x000D_
Plastový pilíř -  ROV1</t>
  </si>
  <si>
    <t>5</t>
  </si>
  <si>
    <t>7494758010</t>
  </si>
  <si>
    <t>Montáž ostatních zařízení rozvaděčů nn přístrojový rošt</t>
  </si>
  <si>
    <t>-126205410</t>
  </si>
  <si>
    <t>Montáž ostatních zařízení rozvaděčů nn přístrojový rošt - do rozvaděče nebo skříně</t>
  </si>
  <si>
    <t>Poznámka k položce:_x000D_
 Náplň rozvaděčů -ROV1</t>
  </si>
  <si>
    <t>6</t>
  </si>
  <si>
    <t>7494010568</t>
  </si>
  <si>
    <t>Přístroje pro spínání a ovládání Svornice a pomocný materiál Ostatní Přístrojový rošt do rozvaděče nn</t>
  </si>
  <si>
    <t>1403987974</t>
  </si>
  <si>
    <t>7</t>
  </si>
  <si>
    <t>7494752010</t>
  </si>
  <si>
    <t>Montáž svodičů přepětí pro sítě nn - typ 1+2 (třída B+C) pro třífázové sítě</t>
  </si>
  <si>
    <t>-1798749505</t>
  </si>
  <si>
    <t>Montáž svodičů přepětí pro sítě nn - typ 1+2 (třída B+C) pro třífázové sítě - do rozvaděče nebo skříně</t>
  </si>
  <si>
    <t>7494004104</t>
  </si>
  <si>
    <t>Modulární přístroje Přepěťové ochrany Kombinované svodiče bleskových proudů a přepětí typ 1+2, Iimp 12,5 kA, Uc AC 335 V, výměnné moduly, se signalizací, varistor, 3pól</t>
  </si>
  <si>
    <t>1769930114</t>
  </si>
  <si>
    <t>9</t>
  </si>
  <si>
    <t>7494351030</t>
  </si>
  <si>
    <t>Montáž jističů (do 10 kA) třípólových do 20 A</t>
  </si>
  <si>
    <t>14545526</t>
  </si>
  <si>
    <t>10</t>
  </si>
  <si>
    <t>7494003386</t>
  </si>
  <si>
    <t>Modulární přístroje Jističe do 80 A; 10 kA 3-pólové In 16 A, Ue AC 230/400 V / DC 216 V, charakteristika B, 3pól, Icn 10 kA</t>
  </si>
  <si>
    <t>1550221562</t>
  </si>
  <si>
    <t>11</t>
  </si>
  <si>
    <t>7494351010</t>
  </si>
  <si>
    <t>Montáž jističů (do 10 kA) jednopólových do 20 A</t>
  </si>
  <si>
    <t>-1550638142</t>
  </si>
  <si>
    <t>12</t>
  </si>
  <si>
    <t>7494003160</t>
  </si>
  <si>
    <t>Modulární přístroje Jističe do 80 A; 10 kA 1-pólové In 10 A, Ue AC 230 V / DC 72 V, charakteristika C, 1pól, Icn 10 kA</t>
  </si>
  <si>
    <t>1693908299</t>
  </si>
  <si>
    <t>13</t>
  </si>
  <si>
    <t>7494003122</t>
  </si>
  <si>
    <t>Modulární přístroje Jističe do 80 A; 10 kA 1-pólové In 6 A, Ue AC 230 V / DC 72 V, charakteristika B, 1pól, Icn 10 kA</t>
  </si>
  <si>
    <t>114817570</t>
  </si>
  <si>
    <t>14</t>
  </si>
  <si>
    <t>7494003128</t>
  </si>
  <si>
    <t>Modulární přístroje Jističe do 80 A; 10 kA 1-pólové In 16 A, Ue AC 230 V / DC 72 V, charakteristika B, 1pól, Icn 10 kA</t>
  </si>
  <si>
    <t>-1560735857</t>
  </si>
  <si>
    <t>7494003124</t>
  </si>
  <si>
    <t>Modulární přístroje Jističe do 80 A; 10 kA 1-pólové In 10 A, Ue AC 230 V / DC 72 V, charakteristika B, 1pól, Icn 10 kA</t>
  </si>
  <si>
    <t>-1728360785</t>
  </si>
  <si>
    <t>16</t>
  </si>
  <si>
    <t>7494450510</t>
  </si>
  <si>
    <t>Montáž proudových chráničů dvoupólových do 40 A (10 kA)</t>
  </si>
  <si>
    <t>2088637018</t>
  </si>
  <si>
    <t>Montáž proudových chráničů dvoupólových do 40 A (10 kA) - do skříně nebo rozvaděče</t>
  </si>
  <si>
    <t>17</t>
  </si>
  <si>
    <t>7494003982</t>
  </si>
  <si>
    <t>Modulární přístroje Proudové chrániče Proudové chrániče s nadproudovou ochranou 10 kA typ AC In 10 A, Ue AC 230 V, charakteristika B, Idn 30 mA, 1+N-pól, Icn 10 kA, typ AC</t>
  </si>
  <si>
    <t>-1278282320</t>
  </si>
  <si>
    <t xml:space="preserve">Poznámka k položce:_x000D_
 Náplň rozvaděčů -ROV1_x000D_
</t>
  </si>
  <si>
    <t>18</t>
  </si>
  <si>
    <t>7494556010</t>
  </si>
  <si>
    <t>Montáž vzduchových stykačů do 100 A</t>
  </si>
  <si>
    <t>-2115273443</t>
  </si>
  <si>
    <t>Montáž vzduchových stykačů do 100 A - včetně pomocných kontaktů</t>
  </si>
  <si>
    <t>19</t>
  </si>
  <si>
    <t>7494004192</t>
  </si>
  <si>
    <t>Modulární přístroje Spínací přístroje Instalační stykače AC Ith 20 A, Uc AC 230 V, 2x zapínací kontakt, AC-3: zap. 9A</t>
  </si>
  <si>
    <t>-1903986408</t>
  </si>
  <si>
    <t>20</t>
  </si>
  <si>
    <t>7494551020</t>
  </si>
  <si>
    <t>Montáž vačkových silových spínačů - vypínačů třípólových nebo čtyřpólových do 25 A - vypínač 0-1</t>
  </si>
  <si>
    <t>-1499194283</t>
  </si>
  <si>
    <t>7494004520</t>
  </si>
  <si>
    <t>Modulární přístroje Ostatní přístroje -modulární přístroje Vypínače In 32 A, Ue AC 250/440 V, 3pól</t>
  </si>
  <si>
    <t>-974655698</t>
  </si>
  <si>
    <t>22</t>
  </si>
  <si>
    <t>7494004518</t>
  </si>
  <si>
    <t>Modulární přístroje Ostatní přístroje -modulární přístroje Vypínače In 20 A, Ue AC 250/440 V, 3pól</t>
  </si>
  <si>
    <t>-291139779</t>
  </si>
  <si>
    <t>23</t>
  </si>
  <si>
    <t>7494559010</t>
  </si>
  <si>
    <t>Montáž relé modulárního</t>
  </si>
  <si>
    <t>160978059</t>
  </si>
  <si>
    <t xml:space="preserve">Poznámka k položce:_x000D_
 Náplň rozvaděčů -ROV1 - (montáž astro hodin a soumrakového spínače)_x000D_
</t>
  </si>
  <si>
    <t>24</t>
  </si>
  <si>
    <t>7494004424</t>
  </si>
  <si>
    <t>Modulární přístroje Spínací přístroje Spínací hodiny In 16 A, Uc AC 230 V, 2x přepínací kontakt, týdenní program, 2 kanály, jazyk CS, EN, DE, PL, RU, IT, FR, ES, PT, NL, DA, FI, NO, SV, TR, záloha chodu, náhrada za např. MAR</t>
  </si>
  <si>
    <t>-1643533273</t>
  </si>
  <si>
    <t xml:space="preserve">Poznámka k položce:_x000D_
 Náplň rozvaděčů -ROV1 - (astrohodiny)_x000D_
</t>
  </si>
  <si>
    <t>25</t>
  </si>
  <si>
    <t>7493100761</t>
  </si>
  <si>
    <t>Venkovní osvětlení Svítidla pro železnici Soumrakový spínač upevnění na DIN lištu</t>
  </si>
  <si>
    <t>464862934</t>
  </si>
  <si>
    <t>26</t>
  </si>
  <si>
    <t>7494656060</t>
  </si>
  <si>
    <t>Montáž ostatních měřících přístrojů čidlo s fotoodporem ke spínacím hodinám</t>
  </si>
  <si>
    <t>248530146</t>
  </si>
  <si>
    <t>Montáž ostatních měřících přístrojů čidlo s fotoodporem ke spínacím hodinám - do rozvaděče nebo skříně</t>
  </si>
  <si>
    <t>27</t>
  </si>
  <si>
    <t>7494010262</t>
  </si>
  <si>
    <t>Přístroje pro spínání a ovládání Měřící přístroje, elektroměry Ostatní měřící přístroje Čidlo s fotoodporem ke spínacím hodinám</t>
  </si>
  <si>
    <t>-2011909839</t>
  </si>
  <si>
    <t>28</t>
  </si>
  <si>
    <t>7494453015</t>
  </si>
  <si>
    <t>Montáž pojistkových odpínačů pro válcové pojistky včetně montáže pojistek do 63 A třípólový</t>
  </si>
  <si>
    <t>1801394586</t>
  </si>
  <si>
    <t>Montáž pojistkových odpínačů pro válcové pojistky včetně montáže pojistek do 63 A třípólový - do skříně nebo rozvaděče</t>
  </si>
  <si>
    <t>29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</si>
  <si>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</si>
  <si>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OPVA14-3</t>
  </si>
  <si>
    <t>-1282925904</t>
  </si>
  <si>
    <t>30</t>
  </si>
  <si>
    <t>7494008264</t>
  </si>
  <si>
    <t>Pojistkové systémy Výkonové pojistkové vložky Válcové pojistkové vložky In 32A, Un AC 690 V / DC 250 V, velikost 14×51, gG - charakteristika pro všeobecné použití, Cd/Pb free</t>
  </si>
  <si>
    <t>-131077548</t>
  </si>
  <si>
    <t>31</t>
  </si>
  <si>
    <t>7492551010</t>
  </si>
  <si>
    <t>Montáž vodičů jednožílových Cu do 16 mm2</t>
  </si>
  <si>
    <t>m</t>
  </si>
  <si>
    <t>-1773080004</t>
  </si>
  <si>
    <t>Montáž vodičů jednožílových Cu do 16 mm2 - uložení na rošty, pod omítku, do rozvaděče apod.</t>
  </si>
  <si>
    <t>32</t>
  </si>
  <si>
    <t>7492500800</t>
  </si>
  <si>
    <t>Kabely, vodiče, šňůry Cu - nn Vodič jednožílový Cu, plastová izolace H07V-K 10 černý (CYA)</t>
  </si>
  <si>
    <t>-62405022</t>
  </si>
  <si>
    <t>33</t>
  </si>
  <si>
    <t>7492500820</t>
  </si>
  <si>
    <t>Kabely, vodiče, šňůry Cu - nn Vodič jednožílový Cu, plastová izolace H07V-K 10 sv.modrý (CYA)</t>
  </si>
  <si>
    <t>351093515</t>
  </si>
  <si>
    <t>34</t>
  </si>
  <si>
    <t>7492500840</t>
  </si>
  <si>
    <t>Kabely, vodiče, šňůry Cu - nn Vodič jednožílový Cu, plastová izolace H07V-K 10 zž (CYA)</t>
  </si>
  <si>
    <t>-1636966878</t>
  </si>
  <si>
    <t>35</t>
  </si>
  <si>
    <t>7492500900</t>
  </si>
  <si>
    <t>Kabely, vodiče, šňůry Cu - nn Vodič jednožílový Cu, plastová izolace H07V-K 1,5 černý (CYA)</t>
  </si>
  <si>
    <t>405585094</t>
  </si>
  <si>
    <t>36</t>
  </si>
  <si>
    <t>7492500940</t>
  </si>
  <si>
    <t>Kabely, vodiče, šňůry Cu - nn Vodič jednožílový Cu, plastová izolace H07V-K 1,5 sv.modrý (CYA)</t>
  </si>
  <si>
    <t>-1687780166</t>
  </si>
  <si>
    <t>37</t>
  </si>
  <si>
    <t>7492501050</t>
  </si>
  <si>
    <t>Kabely, vodiče, šňůry Cu - nn Vodič jednožílový Cu, plastová izolace H07V-K 2,5 černý (CYA)</t>
  </si>
  <si>
    <t>-698466276</t>
  </si>
  <si>
    <t>38</t>
  </si>
  <si>
    <t>7492500340</t>
  </si>
  <si>
    <t>Kabely, vodiče, šňůry Cu - nn Vodič jednožílový Cu, plastová izolace H07V-U 6 černý (CY)</t>
  </si>
  <si>
    <t>-868476157</t>
  </si>
  <si>
    <t>39</t>
  </si>
  <si>
    <t>7494756014</t>
  </si>
  <si>
    <t>Montáž svornic řadových nn včetně upevnění a štítku pro Cu/Al vodiče do 6 mm2</t>
  </si>
  <si>
    <t>761418916</t>
  </si>
  <si>
    <t>Montáž svornic řadových nn včetně upevnění a štítku pro Cu/Al vodiče do 6 mm2 - do rozvaděče nebo skříně</t>
  </si>
  <si>
    <t>Poznámka k položce:_x000D_
Poznámka k položce: Poznámka k položce: Náplň rozvaděčů - KS-EG.D, RE-EG.D, ROV01, RZZ</t>
  </si>
  <si>
    <t>40</t>
  </si>
  <si>
    <t>7494010406</t>
  </si>
  <si>
    <t>Přístroje pro spínání a ovládání Svornice a pomocný materiál Svornice Svorka RSA 10 A řadová bílá</t>
  </si>
  <si>
    <t>-625225296</t>
  </si>
  <si>
    <t>41</t>
  </si>
  <si>
    <t>7494010394</t>
  </si>
  <si>
    <t>Přístroje pro spínání a ovládání Svornice a pomocný materiál Svornice Svorka RSA 6 A řadová</t>
  </si>
  <si>
    <t>1775799831</t>
  </si>
  <si>
    <t>42</t>
  </si>
  <si>
    <t>7494004674</t>
  </si>
  <si>
    <t>Modulární přístroje Ostatní přístroje -modulární přístroje Rozbočovací svorkovnice počet svorek 15, průřez 16 mm2, barva zelená</t>
  </si>
  <si>
    <t>1665857563</t>
  </si>
  <si>
    <t>Poznámka k položce:_x000D_
Poznámka k položce: Poznámka k položce: Náplň rozvaděčů - KS-EG.D, RE-EG.D, ROV01, RZZ (svorkovnice PE)</t>
  </si>
  <si>
    <t>43</t>
  </si>
  <si>
    <t>7494004680</t>
  </si>
  <si>
    <t>Modulární přístroje Ostatní přístroje -modulární přístroje Rozbočovací svorkovnice počet svorek 15, průřez 16 mm2, barva modrá</t>
  </si>
  <si>
    <t>1966374732</t>
  </si>
  <si>
    <t>Poznámka k položce:_x000D_
Poznámka k položce: Poznámka k položce: Náplň rozvaděčů - KS-EG.D, RE-EG.D, ROV01, RZZ (svorkovnice N)</t>
  </si>
  <si>
    <t>44</t>
  </si>
  <si>
    <t>7494756040</t>
  </si>
  <si>
    <t>Montáž svornic rozbočovací můstek do 15 x 16 mm2</t>
  </si>
  <si>
    <t>1096504182</t>
  </si>
  <si>
    <t>Montáž svornic rozbočovací můstek do 15 x 16 mm2 - do rozvaděče nebo skříně</t>
  </si>
  <si>
    <t>Poznámka k položce:_x000D_
Poznámka k položce: Poznámka k položce: Náplň rozvaděčů - KS-EG.D, RE-EG.D, ROV01, RZZ (můstek N, PE)</t>
  </si>
  <si>
    <t>45</t>
  </si>
  <si>
    <t>7494010530</t>
  </si>
  <si>
    <t>Přístroje pro spínání a ovládání Svornice a pomocný materiál Svornice Rozbočovací můstek do 15 x 16 mm2</t>
  </si>
  <si>
    <t>2009184141</t>
  </si>
  <si>
    <t>46</t>
  </si>
  <si>
    <t>7493171012</t>
  </si>
  <si>
    <t>Demontáž osvětlovacích stožárů výšky přes 6 do 14 m</t>
  </si>
  <si>
    <t>447257348</t>
  </si>
  <si>
    <t>Demontáž osvětlovacích stožárů výšky přes 6 do 14 m - včetně veškeré elektrovýzbroje (svítidla, kabely, rozvodnice)</t>
  </si>
  <si>
    <t>47</t>
  </si>
  <si>
    <t>7493174010</t>
  </si>
  <si>
    <t>Demontáž svítidel nástěnných, stropních nebo závěsných</t>
  </si>
  <si>
    <t>-1257410737</t>
  </si>
  <si>
    <t>48</t>
  </si>
  <si>
    <t>7493151010</t>
  </si>
  <si>
    <t>Montáž osvětlovacích stožárů včetně výstroje sklopných výšky do 12 m</t>
  </si>
  <si>
    <t>2124130537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</si>
  <si>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</si>
  <si>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49</t>
  </si>
  <si>
    <t>7493154020</t>
  </si>
  <si>
    <t>Montáž venkovních svítidel na strop nebo stěnu zářivkových</t>
  </si>
  <si>
    <t>-1348460436</t>
  </si>
  <si>
    <t>Montáž venkovních svítidel na strop nebo stěnu zářivkových - kompletace a montáž včetně světelného zdroje a připojovacího kabelu</t>
  </si>
  <si>
    <t>50</t>
  </si>
  <si>
    <t>7493100060</t>
  </si>
  <si>
    <t>Venkovní osvětlení Osvětlovací stožáry sklopné výšky od 10 do 12 m, žárově zinkovaný, vč. výstroje, stožár nesmí mít dvířka (z důvodu neoprávněného vstupu)</t>
  </si>
  <si>
    <t>-182905872</t>
  </si>
  <si>
    <t>51</t>
  </si>
  <si>
    <t>7493155010</t>
  </si>
  <si>
    <t>Montáž elektrovýzbroje stožárů do 4 okruhů</t>
  </si>
  <si>
    <t>1264086066</t>
  </si>
  <si>
    <t>Montáž elektrovýzbroje stožárů do 4 okruhů - včetně kabelového propojení se svítidlem, instalace rozvodnice do stožáru</t>
  </si>
  <si>
    <t>52</t>
  </si>
  <si>
    <t>7493102000</t>
  </si>
  <si>
    <t>Venkovní osvětlení Elektrovýzbroje stožárů a stožárové rozvodnice Elektrovýzbroj stožáru pro 1 - 2 okruhy</t>
  </si>
  <si>
    <t>816713779</t>
  </si>
  <si>
    <t>53</t>
  </si>
  <si>
    <t>7493152015</t>
  </si>
  <si>
    <t>Montáž ocelových výložníků pro osvětlovací stožáry na sloup nebo stěnu výšky do 6 m dvouramenných</t>
  </si>
  <si>
    <t>-1680672864</t>
  </si>
  <si>
    <t>Montáž ocelových výložníků pro osvětlovací stožáry na sloup nebo stěnu výšky do 6 m dvouramenných - včetně veškerého příslušenství a výstroje</t>
  </si>
  <si>
    <t>54</t>
  </si>
  <si>
    <t>7493100460</t>
  </si>
  <si>
    <t>Venkovní osvětlení Výložníky pro osvětlovací stožáry Dvouramenný</t>
  </si>
  <si>
    <t>-1515443437</t>
  </si>
  <si>
    <t>55</t>
  </si>
  <si>
    <t>7493152530</t>
  </si>
  <si>
    <t>Montáž svítidla pro železnici na sklopný stožár</t>
  </si>
  <si>
    <t>1766369490</t>
  </si>
  <si>
    <t>Montáž svítidla pro železnici na sklopný stožár - kompletace a montáž včetně "superlife" světelného zdroje, elektronického předřadníku a připojení kabelu</t>
  </si>
  <si>
    <t>56</t>
  </si>
  <si>
    <t>7492471010</t>
  </si>
  <si>
    <t>Demontáže kabelových vedení nn</t>
  </si>
  <si>
    <t>1428596499</t>
  </si>
  <si>
    <t>Demontáže kabelových vedení nn - demontáž ze zemní kynety, roštu, rozvaděče, trubky, chráničky apod.</t>
  </si>
  <si>
    <t>57</t>
  </si>
  <si>
    <t>7492756040</t>
  </si>
  <si>
    <t>Pomocné práce pro montáž kabelů zatažení kabelů do chráničky do 4 kg/m</t>
  </si>
  <si>
    <t>434224484</t>
  </si>
  <si>
    <t>58</t>
  </si>
  <si>
    <t>7492501760</t>
  </si>
  <si>
    <t>Kabely, vodiče, šňůry Cu - nn Kabel silový 2 a 3-žílový Cu, plastová izolace CYKY 3J1,5 (3Cx 1,5)</t>
  </si>
  <si>
    <t>1108040220</t>
  </si>
  <si>
    <t>59</t>
  </si>
  <si>
    <t>7492501870</t>
  </si>
  <si>
    <t>Kabely, vodiče, šňůry Cu - nn Kabel silový 4 a 5-žílový Cu, plastová izolace CYKY 4J10 (4Bx10)</t>
  </si>
  <si>
    <t>404903661</t>
  </si>
  <si>
    <t>60</t>
  </si>
  <si>
    <t>7492502030</t>
  </si>
  <si>
    <t>Kabely, vodiče, šňůry Cu - nn Kabel silový 4 a 5-žílový Cu, plastová izolace CYKY 5J6 (5Cx6)</t>
  </si>
  <si>
    <t>-983463740</t>
  </si>
  <si>
    <t>61</t>
  </si>
  <si>
    <t>7492751022</t>
  </si>
  <si>
    <t>Montáž ukončení kabelů nn v rozvaděči nebo na přístroji izolovaných s označením 2 - 5-ti žílových do 25 mm2</t>
  </si>
  <si>
    <t>-288740320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</si>
  <si>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</si>
  <si>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62</t>
  </si>
  <si>
    <t>7491251010</t>
  </si>
  <si>
    <t>Montáž lišt elektroinstalačních, kabelových žlabů z PVC-U jednokomorových zaklapávacích rozměru 40/40 mm</t>
  </si>
  <si>
    <t>-1267984763</t>
  </si>
  <si>
    <t>Montáž lišt elektroinstalačních, kabelových žlabů z PVC-U jednokomorových zaklapávacích rozměru 40/40 mm - na konstrukci, omítku apod. včetně spojek, ohybů, rohů, bez krabic</t>
  </si>
  <si>
    <t>63</t>
  </si>
  <si>
    <t>7491400030</t>
  </si>
  <si>
    <t>Kabelové rošty a žlaby Elektroinstalační lišty a kabelové žlaby Lišta LV 24x22 vkládací bílá 3m</t>
  </si>
  <si>
    <t>-794513777</t>
  </si>
  <si>
    <t>64</t>
  </si>
  <si>
    <t>7491400040</t>
  </si>
  <si>
    <t>Kabelové rošty a žlaby Elektroinstalační lišty a kabelové žlaby Lišta LV 40x15 vkládací bílá 3m</t>
  </si>
  <si>
    <t>1414013399</t>
  </si>
  <si>
    <t>65</t>
  </si>
  <si>
    <t>7491252030</t>
  </si>
  <si>
    <t>Montáž krabic elektroinstalačních, rozvodek - bez zapojení krabice dvojité pro lištové rozvody s víčkem a svorkovnicí</t>
  </si>
  <si>
    <t>-1853679221</t>
  </si>
  <si>
    <t>Montáž krabic elektroinstalačních, rozvodek - bez zapojení krabice dvojité pro lištové rozvody s víčkem a svorkovnicí - včetně zhotovení otvoru</t>
  </si>
  <si>
    <t>66</t>
  </si>
  <si>
    <t>7491201550</t>
  </si>
  <si>
    <t>Elektroinstalační materiál Elektroinstalační krabice a rozvodky Bez zapojení Krabicová rozvodka 6455-11, acidur, IP67 5P</t>
  </si>
  <si>
    <t>1586725060</t>
  </si>
  <si>
    <t>67</t>
  </si>
  <si>
    <t>7491652010</t>
  </si>
  <si>
    <t>Montáž vnějšího uzemnění uzemňovacích vodičů v zemi z pozinkované oceli (FeZn) do 120 mm2</t>
  </si>
  <si>
    <t>-2066658554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</si>
  <si>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</si>
  <si>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68</t>
  </si>
  <si>
    <t>7491600200</t>
  </si>
  <si>
    <t>Uzemnění Vnější Pásek pozink. FeZn 30x4</t>
  </si>
  <si>
    <t>kg</t>
  </si>
  <si>
    <t>-1846622672</t>
  </si>
  <si>
    <t>69</t>
  </si>
  <si>
    <t>7491600520</t>
  </si>
  <si>
    <t>Uzemnění Hromosvodné vedení Drát uzem. FeZn pozink. pr.10</t>
  </si>
  <si>
    <t>1014028515</t>
  </si>
  <si>
    <t>70</t>
  </si>
  <si>
    <t>7491654010</t>
  </si>
  <si>
    <t>Montáž svorek spojovacích se 2 šrouby (typ SS, SO, SR03, aj.)</t>
  </si>
  <si>
    <t>-1533354068</t>
  </si>
  <si>
    <t>71</t>
  </si>
  <si>
    <t>7491601450</t>
  </si>
  <si>
    <t>Uzemnění Hromosvodné vedení Svorka SR 2b</t>
  </si>
  <si>
    <t>1313706576</t>
  </si>
  <si>
    <t>72</t>
  </si>
  <si>
    <t>7497351780</t>
  </si>
  <si>
    <t>Číslování stožárů a pohonů odpojovačů 1 - 3 znaky</t>
  </si>
  <si>
    <t>-1037640468</t>
  </si>
  <si>
    <t>73</t>
  </si>
  <si>
    <t>7497302260</t>
  </si>
  <si>
    <t>Vodiče trakčního vedení  Tabulka číslování stožárů a pohonů odpojovačů 1 - 3 znaky</t>
  </si>
  <si>
    <t>1441000846</t>
  </si>
  <si>
    <t>74</t>
  </si>
  <si>
    <t>7498150520</t>
  </si>
  <si>
    <t>Vyhotovení výchozí revizní zprávy pro opravné práce pro objem investičních nákladů přes 500 000 do 1 000 000 Kč</t>
  </si>
  <si>
    <t>255003993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</si>
  <si>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</si>
  <si>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75</t>
  </si>
  <si>
    <t>7499250525</t>
  </si>
  <si>
    <t>Vyhotovení výchozí revizní zprávy příplatek za každých dalších i započatých 500 000 Kč přes 1 000 000 Kč</t>
  </si>
  <si>
    <t>905940525</t>
  </si>
  <si>
    <t>76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</si>
  <si>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</si>
  <si>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</si>
  <si>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283709253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</si>
  <si>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</si>
  <si>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77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</si>
  <si>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</si>
  <si>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</si>
  <si>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1443320679</t>
  </si>
  <si>
    <t>78</t>
  </si>
  <si>
    <t>7498351010</t>
  </si>
  <si>
    <t>Vydání průkazu způsobilosti pro funkční celek, provizorní stav</t>
  </si>
  <si>
    <t>-1172806730</t>
  </si>
  <si>
    <t>Vydání průkazu způsobilosti pro funkční celek, provizorní stav - vyhotovení dokladu o silnoproudých zařízeních a vydání průkazu způsobilosti</t>
  </si>
  <si>
    <t>79</t>
  </si>
  <si>
    <t>9901001200</t>
  </si>
  <si>
    <t>Doprava obousměrná mechanizací o nosnosti do 3,5 t elektrosoučástek, montážního materiálu, kameniva, písku, dlažebních kostek, suti, atd. do 350 km</t>
  </si>
  <si>
    <t>803478742</t>
  </si>
  <si>
    <t>Doprava obousměrná mechanizací o nosnosti do 3,5 t elektrosoučástek, montážního materiálu, kameniva, písku, dlažebních kostek, suti, atd.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</si>
  <si>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80</t>
  </si>
  <si>
    <t>7498457010</t>
  </si>
  <si>
    <t>Měření intenzity osvětlení instalovaného v rozsahu 1 000 m2 zjišťované plochy</t>
  </si>
  <si>
    <t>-581391822</t>
  </si>
  <si>
    <t>Měření intenzity osvětlení instalovaného v rozsahu 1 000 m2 zjišťované plochy - měření intenzity umělého osvětlení v rozsahu tohoto SO dle ČSN EN 12464-1/2 včetně vyhotovení protokolu</t>
  </si>
  <si>
    <t>81</t>
  </si>
  <si>
    <t>7499751010</t>
  </si>
  <si>
    <t>Dokončovací práce na elektrickém zařízení</t>
  </si>
  <si>
    <t>hod</t>
  </si>
  <si>
    <t>1492435458</t>
  </si>
  <si>
    <t>Dokončovací práce na elektrickém zařízení - uvádění zařízení do provozu, drobné montážní práce v rozvaděčích, koordinaci se zhotoviteli souvisejících zařízení apod.</t>
  </si>
  <si>
    <t>82</t>
  </si>
  <si>
    <t>7499751020</t>
  </si>
  <si>
    <t>Dokončovací práce úprava zapojení stávajících kabelových skříní/rozvaděčů</t>
  </si>
  <si>
    <t>629308749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</si>
  <si>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</si>
  <si>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83</t>
  </si>
  <si>
    <t>7499751030</t>
  </si>
  <si>
    <t>Dokončovací práce zkušební provoz</t>
  </si>
  <si>
    <t>678584286</t>
  </si>
  <si>
    <t>Dokončovací práce zkušební provoz - včetně prokázání technických a kvalitativních parametrů zařízení</t>
  </si>
  <si>
    <t xml:space="preserve">02 - žst. Kasejovice - Zemní práce </t>
  </si>
  <si>
    <t>460161711</t>
  </si>
  <si>
    <t>Hloubení kabelových rýh ručně š 80 cm hl 140 cm v hornině tř I skupiny 1 a 2</t>
  </si>
  <si>
    <t>664826314</t>
  </si>
  <si>
    <t>Hloubení zapažených i nezapažených kabelových rýh ručně včetně urovnání dna s přemístěním výkopku do vzdálenosti 3 m od okraje jámy nebo s naložením na dopravní prostředek šířky 80 cm hloubky 140 cm v hornině třídy těžitelnosti I skupiny 1 a 2</t>
  </si>
  <si>
    <t>Online PSC</t>
  </si>
  <si>
    <t>https://podminky.urs.cz/item/CS_URS_2023_01/460161711</t>
  </si>
  <si>
    <t>Poznámka k položce:_x000D_
 Kabelová trasa šířky 300mm, hloubky 800mm</t>
  </si>
  <si>
    <t>141720016</t>
  </si>
  <si>
    <t>Neřízený zemní protlak strojně průměru přes 110 do 125 mm v hornině třídy těžitelnosti I a II skupiny 3 a 4</t>
  </si>
  <si>
    <t>-1443986704</t>
  </si>
  <si>
    <t>Neřízený zemní protlak v hornině třídy těžitelnosti I a II, skupiny 3 a 4 průměru protlaku přes 110 do 125 mm</t>
  </si>
  <si>
    <t>https://podminky.urs.cz/item/CS_URS_2023_01/141720016</t>
  </si>
  <si>
    <t>619996145</t>
  </si>
  <si>
    <t>Ochrana konstrukcí nebo samostatných prvků obalením geotextilií</t>
  </si>
  <si>
    <t>m2</t>
  </si>
  <si>
    <t>-688360508</t>
  </si>
  <si>
    <t>Ochrana stavebních konstrukcí a samostatných prvků včetně pozdějšího odstranění obalením geotextilií samostatných konstrukcí a prvků</t>
  </si>
  <si>
    <t>220182021</t>
  </si>
  <si>
    <t>Uložení trubky HDPE do výkopu včetně fixace</t>
  </si>
  <si>
    <t>-79407441</t>
  </si>
  <si>
    <t>Poznámka k položce:_x000D_
Poznámka k položce: Poznámka k položce: Pro kabely</t>
  </si>
  <si>
    <t>34571355</t>
  </si>
  <si>
    <t>trubka elektroinstalační ohebná dvouplášťová korugovaná (chránička) D 94/110mm, HDPE+LDPE</t>
  </si>
  <si>
    <t>184527372</t>
  </si>
  <si>
    <t>460141115</t>
  </si>
  <si>
    <t>Hloubení nezapažených jam při elektromontážích strojně v hornině tř III skupiny 6</t>
  </si>
  <si>
    <t>m3</t>
  </si>
  <si>
    <t>-356388343</t>
  </si>
  <si>
    <t>Hloubení nezapažených jam strojně včetně urovnáním dna s přemístěním výkopku do vzdálenosti 3 m od okraje jámy nebo s naložením na dopravní prostředek v hornině třídy těžitelnosti III skupiny 6</t>
  </si>
  <si>
    <t>https://podminky.urs.cz/item/CS_URS_2023_01/460141115</t>
  </si>
  <si>
    <t>460641123</t>
  </si>
  <si>
    <t>Základové konstrukce při elektromontážích ze ŽB tř. C 16/20 bez zvláštních nároků na prostředí</t>
  </si>
  <si>
    <t>-1972581651</t>
  </si>
  <si>
    <t>Základové konstrukce základ bez bednění do rostlé zeminy z monolitického železobetonu bez výztuže bez zvláštních nároků na prostředí tř. C 16/20</t>
  </si>
  <si>
    <t>https://podminky.urs.cz/item/CS_URS_2023_01/460641123</t>
  </si>
  <si>
    <t>Poznámka k položce:_x000D_
Poznámka k položce: Poznámka k položce: Pro základy osvětlovacích stožárů OS1-OS5 5 m3, plastové pilíře KS-EG.D, RE-EG:D, ROV01, RZZ</t>
  </si>
  <si>
    <t>58932576</t>
  </si>
  <si>
    <t>beton C 16/20 X0,XC1 kamenivo frakce 0/22</t>
  </si>
  <si>
    <t>-134776712</t>
  </si>
  <si>
    <t>28611118</t>
  </si>
  <si>
    <t>trubka kanalizační PVC DN 110x1000mm SN8</t>
  </si>
  <si>
    <t>-1366142876</t>
  </si>
  <si>
    <t>Poznámka k položce:_x000D_
Poznámka k položce: Poznámka k položce: Plastová roura pro vetknutí osvětlovacího stožáru.</t>
  </si>
  <si>
    <t>460661111</t>
  </si>
  <si>
    <t>Kabelové lože z písku pro kabely nn bez zakrytí š lože do 35 cm</t>
  </si>
  <si>
    <t>671182701</t>
  </si>
  <si>
    <t>Kabelové lože z písku včetně podsypu, zhutnění a urovnání povrchu pro kabely nn bez zakrytí, šířky do 35 cm</t>
  </si>
  <si>
    <t>https://podminky.urs.cz/item/CS_URS_2023_01/460661111</t>
  </si>
  <si>
    <t>460671114</t>
  </si>
  <si>
    <t>Výstražná fólie pro krytí kabelů šířky 40 cm</t>
  </si>
  <si>
    <t>-2086762076</t>
  </si>
  <si>
    <t>Výstražná fólie z PVC pro krytí kabelů včetně vyrovnání povrchu rýhy, rozvinutí a uložení fólie šířky do 40 cm</t>
  </si>
  <si>
    <t>https://podminky.urs.cz/item/CS_URS_2023_01/460671114</t>
  </si>
  <si>
    <t>JTA.0013703.URS</t>
  </si>
  <si>
    <t>EXTRUNET - výstražná fólie z polyethylenu šíře 33cm s potiskem</t>
  </si>
  <si>
    <t>-133704348</t>
  </si>
  <si>
    <t>460431183</t>
  </si>
  <si>
    <t>Zásyp kabelových rýh ručně se zhutněním š 35 cm hl 80 cm z horniny tř II skupiny 4</t>
  </si>
  <si>
    <t>-90924714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</si>
  <si>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</si>
  <si>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https://podminky.urs.cz/item/CS_URS_2023_01/460431183</t>
  </si>
  <si>
    <t>174111101</t>
  </si>
  <si>
    <t>Zásyp jam, šachet rýh nebo kolem objektů sypaninou se zhutněním ručně</t>
  </si>
  <si>
    <t>-573292041</t>
  </si>
  <si>
    <t>Zásyp sypaninou z jakékoliv horniny ručně s uložením výkopku ve vrstvách se zhutněním jam, šachet, rýh nebo kolem objektů v těchto vykopávkách</t>
  </si>
  <si>
    <t>https://podminky.urs.cz/item/CS_URS_2023_01/174111101</t>
  </si>
  <si>
    <t>469972111</t>
  </si>
  <si>
    <t>Odvoz suti a vybouraných hmot při elektromontážích do 1 km</t>
  </si>
  <si>
    <t>t</t>
  </si>
  <si>
    <t>767641090</t>
  </si>
  <si>
    <t>Odvoz suti a vybouraných hmot odvoz suti a vybouraných hmot do 1 km</t>
  </si>
  <si>
    <t>https://podminky.urs.cz/item/CS_URS_2023_01/469972111</t>
  </si>
  <si>
    <t>460911113</t>
  </si>
  <si>
    <t>Očištění kostek kamenných mozaikových z rozebraných dlažeb při elektromontážích</t>
  </si>
  <si>
    <t>1672503695</t>
  </si>
  <si>
    <t>Očištění vybouraných prvků z vozovek a chodníků kostek nebo dlaždic od spojovacího materiálu s původní výplní spár kamenivem, s odklizením a uložením na vzdálenost 3 m kostek mozaikových</t>
  </si>
  <si>
    <t>https://podminky.urs.cz/item/CS_URS_2023_01/460911113</t>
  </si>
  <si>
    <t>460911122</t>
  </si>
  <si>
    <t>Očištění dlaždic betonových tvarovaných nebo zámkových z rozebraných dlažeb při elektromontážích</t>
  </si>
  <si>
    <t>489278596</t>
  </si>
  <si>
    <t>Očištění vybouraných prvků z vozovek a chodníků kostek nebo dlaždic od spojovacího materiálu s původní výplní spár kamenivem, s odklizením a uložením na vzdálenost 3 m dlaždic betonových tvarovaných nebo zámkových</t>
  </si>
  <si>
    <t>https://podminky.urs.cz/item/CS_URS_2023_01/460911122</t>
  </si>
  <si>
    <t>460921222</t>
  </si>
  <si>
    <t>Kladení dlažby po překopech při elektromontážích dlaždice betonové zámkové do lože z kameniva těženého</t>
  </si>
  <si>
    <t>-1330454533</t>
  </si>
  <si>
    <t>Vyspravení krytu po překopech kladení dlažby pro pokládání kabelů, včetně rozprostření, urovnání a zhutnění podkladu a provedení lože z kameniva těženého z dlaždic betonových tvarovaných nebo zámkových</t>
  </si>
  <si>
    <t>https://podminky.urs.cz/item/CS_URS_2023_01/460921222</t>
  </si>
  <si>
    <t>460921213</t>
  </si>
  <si>
    <t>Kladení dlažby po překopech při elektromontážích z kostek mozaikových do lože z kameniva těženého</t>
  </si>
  <si>
    <t>303366665</t>
  </si>
  <si>
    <t>Vyspravení krytu po překopech kladení dlažby pro pokládání kabelů, včetně rozprostření, urovnání a zhutnění podkladu a provedení lože z kameniva těženého z kostek kamenných mozaikových</t>
  </si>
  <si>
    <t>https://podminky.urs.cz/item/CS_URS_2023_01/460921213</t>
  </si>
  <si>
    <t>468021221</t>
  </si>
  <si>
    <t>Rozebrání dlažeb při elektromontážích ručně z dlaždic zámkových do písku spáry nezalité</t>
  </si>
  <si>
    <t>1559293808</t>
  </si>
  <si>
    <t>Vytrhání dlažby včetně ručního rozebrání, vytřídění, odhozu na hromady nebo naložení na dopravní prostředek a očistění kostek nebo dlaždic z pískového podkladu z dlaždic zámkových, spáry nezalité</t>
  </si>
  <si>
    <t>https://podminky.urs.cz/item/CS_URS_2023_01/468021221</t>
  </si>
  <si>
    <t>961044111</t>
  </si>
  <si>
    <t>Bourání základů z betonu prostého</t>
  </si>
  <si>
    <t>1994814460</t>
  </si>
  <si>
    <t>Bourání základů z betonu prostého</t>
  </si>
  <si>
    <t>Poznámka k položce:_x000D_
Poznámka k položce: Poznámka k položce: Demontáže Stávajícího pilíře a základů OSV.</t>
  </si>
  <si>
    <t>468081212</t>
  </si>
  <si>
    <t>Vybourání otvorů pro elektroinstalace ve zdivu kamenném pl do 0,25 m2 tl přes 45 do 60 cm</t>
  </si>
  <si>
    <t>-1441581706</t>
  </si>
  <si>
    <t>Vybourání otvorů ve zdivu kamenném plochy do 0,25 m2 a tloušťky přes 45 do 60 cm</t>
  </si>
  <si>
    <t>https://podminky.urs.cz/item/CS_URS_2023_01/468081212</t>
  </si>
  <si>
    <t>468101131</t>
  </si>
  <si>
    <t>Vysekání rýh pro montáž trubek a kabelů ve zdivu betonovém hl přes 5 do 7 cm a š do 7 cm</t>
  </si>
  <si>
    <t>2122270886</t>
  </si>
  <si>
    <t>Vysekání rýh pro montáž trubek a kabelů v kamenných nebo betonových zdech hloubky přes 5 do 7 cm a šířky do 7 cm</t>
  </si>
  <si>
    <t>https://podminky.urs.cz/item/CS_URS_2023_01/468101131</t>
  </si>
  <si>
    <t>460941213</t>
  </si>
  <si>
    <t>Vyplnění a omítnutí rýh při elektroinstalacích ve stěnách hl do 3 cm a š přes 5 do 7 cm</t>
  </si>
  <si>
    <t>-236927926</t>
  </si>
  <si>
    <t>Vyplnění rýh vyplnění a omítnutí rýh ve stěnách hloubky do 3 cm a šířky přes 5 do 7 cm</t>
  </si>
  <si>
    <t>https://podminky.urs.cz/item/CS_URS_2023_01/460941213</t>
  </si>
  <si>
    <t>460903215</t>
  </si>
  <si>
    <t>Zazdění skříní nn bez koncového dílu hl do 30 cm, v 60 cm a š přes 75 do 90 cm</t>
  </si>
  <si>
    <t>-1989803456</t>
  </si>
  <si>
    <t>Zazdění a začištění skříně pro rozvod nn včetně vysekání otvoru pro skříň a kabelový svod ve zdivu a obnovy okolní povrchové úpravy bez koncovkového dílu hloubky do 30 cm výšky 60 cm a šířky přes 75 do 90 cm</t>
  </si>
  <si>
    <t>https://podminky.urs.cz/item/CS_URS_2023_01/460903215</t>
  </si>
  <si>
    <t>58591504</t>
  </si>
  <si>
    <t>směs suchá omítková jádrová ruční jemná</t>
  </si>
  <si>
    <t>-1243390675</t>
  </si>
  <si>
    <t>58555535</t>
  </si>
  <si>
    <t>směs suchá omítková vápenocementová vnitřní štuková</t>
  </si>
  <si>
    <t>239144489</t>
  </si>
  <si>
    <t>981511111</t>
  </si>
  <si>
    <t>Demolice konstrukcí objektů zděných na MVC postupným rozebíráním</t>
  </si>
  <si>
    <t>874472928</t>
  </si>
  <si>
    <t>Demolice konstrukcí objektů postupným rozebíráním zdiva na maltu vápennou nebo vápenocementovou z cihel, tvárnic, kamene, zdiva smíšeného nebo hrázděného</t>
  </si>
  <si>
    <t>https://podminky.urs.cz/item/CS_URS_2023_01/981511111</t>
  </si>
  <si>
    <t>997013601</t>
  </si>
  <si>
    <t>Poplatek za uložení na skládce (skládkovné) stavebního odpadu betonového kód odpadu 17 01 01</t>
  </si>
  <si>
    <t>-138222324</t>
  </si>
  <si>
    <t>Poplatek za uložení stavebního odpadu na skládce (skládkovné) z prostého betonu zatříděného do Katalogu odpadů pod kódem 17 01 01</t>
  </si>
  <si>
    <t>https://podminky.urs.cz/item/CS_URS_2023_01/997013601</t>
  </si>
  <si>
    <t>997013509</t>
  </si>
  <si>
    <t>Příplatek k odvozu suti a vybouraných hmot na skládku ZKD 1 km přes 1 km</t>
  </si>
  <si>
    <t>-1720087486</t>
  </si>
  <si>
    <t>Odvoz suti a vybouraných hmot na skládku nebo meziskládku se složením, na vzdálenost Příplatek k ceně za každý další i započatý 1 km přes 1 km</t>
  </si>
  <si>
    <t xml:space="preserve">03 - žst. Kasejovice - VON </t>
  </si>
  <si>
    <t>010001000</t>
  </si>
  <si>
    <t>Průzkumné, geodetické a projektové práce</t>
  </si>
  <si>
    <t>Ks</t>
  </si>
  <si>
    <t>1073489997</t>
  </si>
  <si>
    <t>https://podminky.urs.cz/item/CS_URS_2023_01/010001000</t>
  </si>
  <si>
    <t>460010021</t>
  </si>
  <si>
    <t>Vytyčení trasy vedení podzemního v obvodu železniční stanice</t>
  </si>
  <si>
    <t>km</t>
  </si>
  <si>
    <t>-801009435</t>
  </si>
  <si>
    <t>Vytyčení trasy vedení kabelového (podzemního) v obvodu železniční stanice</t>
  </si>
  <si>
    <t>https://podminky.urs.cz/item/CS_URS_2023_01/460010021</t>
  </si>
  <si>
    <t>020001000</t>
  </si>
  <si>
    <t>Příprava staveniště</t>
  </si>
  <si>
    <t>-63275202</t>
  </si>
  <si>
    <t>https://podminky.urs.cz/item/CS_URS_2023_01/020001000</t>
  </si>
  <si>
    <t>030001000</t>
  </si>
  <si>
    <t>Zařízení staveniště</t>
  </si>
  <si>
    <t>-1990946000</t>
  </si>
  <si>
    <t>https://podminky.urs.cz/item/CS_URS_2023_01/030001000</t>
  </si>
  <si>
    <t>013254000</t>
  </si>
  <si>
    <t>Dokumentace skutečného provedení stavby</t>
  </si>
  <si>
    <t>-289787914</t>
  </si>
  <si>
    <t>012303000</t>
  </si>
  <si>
    <t>Geodetické práce po výstavbě</t>
  </si>
  <si>
    <t>1301839161</t>
  </si>
  <si>
    <t>070001000</t>
  </si>
  <si>
    <t>Provozní vlivy</t>
  </si>
  <si>
    <t>1349689547</t>
  </si>
  <si>
    <t>https://podminky.urs.cz/item/CS_URS_2023_01/070001000</t>
  </si>
  <si>
    <t>074002000</t>
  </si>
  <si>
    <t>Železniční a městský kolejový provoz</t>
  </si>
  <si>
    <t>170340742</t>
  </si>
  <si>
    <t>04 - žst. Kasejovice - Materiál dodávaný zhotovitelem - Neoceňovat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</si>
  <si>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</si>
  <si>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</si>
  <si>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1872905970</t>
  </si>
  <si>
    <t xml:space="preserve">Poznámka k položce:_x000D_
Dodá zadavatel SŽ, s. o., OŘ Plzeň! _x000D_
- 14AK5 PRELED Â 4520lm 34W IP66 2700K_x000D_
N E O C E Ň O V A T !"_x000D_
</t>
  </si>
  <si>
    <t>7493101970</t>
  </si>
  <si>
    <t>Venkovní osvětlení Svítidla pro montáž na strop nebo stěnu ANTIVANDAL, 2x55W/2G11, třída el. izolace II.</t>
  </si>
  <si>
    <t>-613992896</t>
  </si>
  <si>
    <t xml:space="preserve">Poznámka k položce:_x000D_
Dodá zadavatel SŽ, s. o., OŘ Plzeň! _x000D_
- TuneLED AV 1000lm 10W IP65 2700K_x000D_
N E O C E Ň O V A T !"_x000D_
</t>
  </si>
  <si>
    <t>05 - žst- Blatná - Elektromateriál</t>
  </si>
  <si>
    <t>1342090838</t>
  </si>
  <si>
    <t>Poznámka k položce:_x000D_
 Demontáž R01-stávající, KS04-stávající, KS05-stávající</t>
  </si>
  <si>
    <t>-856269058</t>
  </si>
  <si>
    <t xml:space="preserve">Poznámka k položce:_x000D_
Odpojení kabelů a demontáž pojistkových spodků KS25_x000D_
</t>
  </si>
  <si>
    <t>7494153015</t>
  </si>
  <si>
    <t>Montáž prázdných plastových kabelových skříní min. IP 44, výšky do 800 mm, hloubky do 320 mm kompaktní pilíř š 660-1 060 mm</t>
  </si>
  <si>
    <t>933771789</t>
  </si>
  <si>
    <t>Montáž prázdných plastových kabelových skříní min. IP 44, výšky do 800 mm, hloubky do 320 mm kompaktní pilíř š 660-1 060 mm - včetně elektrovýzbroje</t>
  </si>
  <si>
    <t>Poznámka k položce:_x000D_
Rozvaděče ROV1-2, KS04</t>
  </si>
  <si>
    <t>-1745707877</t>
  </si>
  <si>
    <t>-2078692808</t>
  </si>
  <si>
    <t>Poznámka k položce:_x000D_
Rozvaděče KS05, RE10</t>
  </si>
  <si>
    <t>7493601480</t>
  </si>
  <si>
    <t>Kabelové a zásuvkové skříně, elektroměrové rozvaděče Prázdné skříně a pilíře Skříň plastová kompaktní pilíř včetně základu, IP44, šířka 300 mm, výška 1000 mm, hloubka do 400 mm, PUR lak</t>
  </si>
  <si>
    <t>-2120305141</t>
  </si>
  <si>
    <t>7494251012</t>
  </si>
  <si>
    <t>Montáž rozvaděčů skříňových oceloplechových IP40, prázdných jednostranného pole výška do 2 250 mm hloubka do 800 mm š 600-800 mm</t>
  </si>
  <si>
    <t>-371469106</t>
  </si>
  <si>
    <t>Montáž rozvaděčů skříňových oceloplechových IP40, prázdných jednostranného pole výška do 2 250 mm hloubka do 800 mm š 600-800 mm - včetně bočních zákrytů, dodání atestů a celkové revizní zprávy včetně kusové zkoušky, neobsahuje elektrovýzbroj</t>
  </si>
  <si>
    <t xml:space="preserve">Poznámka k položce:_x000D_
Rozvaděč R01_x000D_
</t>
  </si>
  <si>
    <t>7494000032</t>
  </si>
  <si>
    <t>Rozvodnicové a rozváděčové skříně Distri Rozvodnicové skříně Plastové Nástěnné (IP40) - otevírání nahoru pro nástěnnou montáž, průhledné dveře, otevírání nahoru, řad 2, modulů v řadě 20, krytí IP40, PE+N, bílá</t>
  </si>
  <si>
    <t>1231294098</t>
  </si>
  <si>
    <t>Poznámka k položce:_x000D_
MX-OV1-2 (IP65, 2x27 modulů)</t>
  </si>
  <si>
    <t>1655635021</t>
  </si>
  <si>
    <t>Poznámka k položce:_x000D_
 Náplň rozvaděčů KS04, RE10, ROV1-2, MX-OV1-2, KS05, KS25, R01</t>
  </si>
  <si>
    <t>397284445</t>
  </si>
  <si>
    <t>932028035</t>
  </si>
  <si>
    <t>-1320981547</t>
  </si>
  <si>
    <t>7494752012</t>
  </si>
  <si>
    <t>Montáž svodičů přepětí pro sítě nn - typ 1+2 (třída B+C) pro jednofázové sítě</t>
  </si>
  <si>
    <t>1422717073</t>
  </si>
  <si>
    <t>Montáž svodičů přepětí pro sítě nn - typ 1+2 (třída B+C) pro jednofázové sítě - do rozvaděče nebo skříně</t>
  </si>
  <si>
    <t>7494004116</t>
  </si>
  <si>
    <t>Modulární přístroje Přepěťové ochrany Kombinované svodiče bleskových proudů a přepětí typ 1+2, Iimp 12,5 kA, Uc AC 335 V, výměnné moduly, se signalizací, varistor, jiskřiště, 1+N-pól</t>
  </si>
  <si>
    <t>236979848</t>
  </si>
  <si>
    <t>733666621</t>
  </si>
  <si>
    <t>-1549064058</t>
  </si>
  <si>
    <t>7494003388</t>
  </si>
  <si>
    <t>Modulární přístroje Jističe do 80 A; 10 kA 3-pólové In 20 A, Ue AC 230/400 V / DC 216 V, charakteristika B, 3pól, Icn 10 kA</t>
  </si>
  <si>
    <t>-376170151</t>
  </si>
  <si>
    <t>7494351032</t>
  </si>
  <si>
    <t>Montáž jističů (do 10 kA) třípólových přes 20 do 63 A</t>
  </si>
  <si>
    <t>1275644437</t>
  </si>
  <si>
    <t>7494003390</t>
  </si>
  <si>
    <t>Modulární přístroje Jističe do 80 A; 10 kA 3-pólové In 25 A, Ue AC 230/400 V / DC 216 V, charakteristika B, 3pól, Icn 10 kA</t>
  </si>
  <si>
    <t>-204412431</t>
  </si>
  <si>
    <t>-1587847964</t>
  </si>
  <si>
    <t>-837860333</t>
  </si>
  <si>
    <t>-1808343296</t>
  </si>
  <si>
    <t>-1015699438</t>
  </si>
  <si>
    <t>2138181266</t>
  </si>
  <si>
    <t>7494003130</t>
  </si>
  <si>
    <t>Modulární přístroje Jističe do 80 A; 10 kA 1-pólové In 20 A, Ue AC 230 V / DC 72 V, charakteristika B, 1pól, Icn 10 kA</t>
  </si>
  <si>
    <t>1672450170</t>
  </si>
  <si>
    <t>1986139693</t>
  </si>
  <si>
    <t>1103745706</t>
  </si>
  <si>
    <t xml:space="preserve">Poznámka k položce:_x000D_
 Náplň rozvaděčů KS04, RE10, ROV1-2, MX-OV1-2, KS05, KS25, R01_x000D_
</t>
  </si>
  <si>
    <t>7494003984</t>
  </si>
  <si>
    <t>Modulární přístroje Proudové chrániče Proudové chrániče s nadproudovou ochranou 10 kA typ AC In 16 A, Ue AC 230 V, charakteristika B, Idn 30 mA, 1+N-pól, Icn 10 kA, typ AC</t>
  </si>
  <si>
    <t>-987754615</t>
  </si>
  <si>
    <t>891351608</t>
  </si>
  <si>
    <t>1789023360</t>
  </si>
  <si>
    <t>7494004208</t>
  </si>
  <si>
    <t>Modulární přístroje Spínací přístroje Instalační stykače AC Ith 25 A, Uc AC 230 V, 3x zapínací kontakt, 1x rozpínací kontakt, AC-3: 8,5A</t>
  </si>
  <si>
    <t>-1717685331</t>
  </si>
  <si>
    <t>-1778854084</t>
  </si>
  <si>
    <t>-117644200</t>
  </si>
  <si>
    <t>7494004504</t>
  </si>
  <si>
    <t>Modulární přístroje Ostatní přístroje -modulární přístroje Vypínače In 20 A, Ue AC 250 V, 1+N-pól</t>
  </si>
  <si>
    <t>1122916931</t>
  </si>
  <si>
    <t>7494551022</t>
  </si>
  <si>
    <t>Montáž vačkových silových spínačů - vypínačů třípólových nebo čtyřpólových do 63 A - vypínač 0-1</t>
  </si>
  <si>
    <t>1803433618</t>
  </si>
  <si>
    <t>428952886</t>
  </si>
  <si>
    <t>7494004524</t>
  </si>
  <si>
    <t>Modulární přístroje Ostatní přístroje -modulární přístroje Vypínače In 63 A, Ue AC 250/440 V, 3pól</t>
  </si>
  <si>
    <t>1000421872</t>
  </si>
  <si>
    <t>7494551010</t>
  </si>
  <si>
    <t>Montáž vačkových silových spínačů - vypínačů jednopólových do 25 A - vypínač 0-1</t>
  </si>
  <si>
    <t>-855980717</t>
  </si>
  <si>
    <t>7494004490</t>
  </si>
  <si>
    <t>Modulární přístroje Ostatní přístroje -modulární přístroje Vypínače In 20 A, Ue AC 250 V, 1pól</t>
  </si>
  <si>
    <t>-1561644388</t>
  </si>
  <si>
    <t>1360521840</t>
  </si>
  <si>
    <t xml:space="preserve">Poznámka k položce:_x000D_
 Náplň rozvaděčů KS04, RE10, ROV1-2, MX-OV1-2, KS05, KS25, R01 - (montáž astro hodin a soumrakového spínače)_x000D_
</t>
  </si>
  <si>
    <t>233197503</t>
  </si>
  <si>
    <t>-11557926</t>
  </si>
  <si>
    <t>7593005042</t>
  </si>
  <si>
    <t>Montáž zdroje napájecího - se zapojením vodičů a přezkoušení funkce</t>
  </si>
  <si>
    <t>-1091614962</t>
  </si>
  <si>
    <t>Poznámka k položce:_x000D_
 Náplň rozvaděčů KS04, RE10, ROV1-2, MX-OV1-2, KS05, KS25, R01 (zdroj 230ACV/24VDC, comunikátor GSM, topení)</t>
  </si>
  <si>
    <t>7494004652</t>
  </si>
  <si>
    <t>Modulární přístroje Ostatní přístroje -modulární přístroje Elektrické zdroje výkon 10 VA, Upri AC 230 V, Usec AC/DC 24 V, ochrana PTC odporem, šířka 3 moduly</t>
  </si>
  <si>
    <t>-2104161107</t>
  </si>
  <si>
    <t>Poznámka k položce:_x000D_
 Náplň rozvaděčů KS04, RE10, ROV1-2, MX-OV1-2, KS05, KS25, R01 (zdroj 230ACV/24VDC)</t>
  </si>
  <si>
    <t>7592500020</t>
  </si>
  <si>
    <t>Diagnostická zařízení Přenosové B-GSM T</t>
  </si>
  <si>
    <t>17353949</t>
  </si>
  <si>
    <t>Poznámka k položce:_x000D_
 Náplň rozvaděčů KS04, RE10, ROV1-2, MX-OV1-2, KS05, KS25, R01 (GSM - comunikátor)</t>
  </si>
  <si>
    <t>7491206770</t>
  </si>
  <si>
    <t>Elektroinstalační materiál Elektrické přímotopy Termostat, 0...60°C, rozpínací k. pro topení</t>
  </si>
  <si>
    <t>-1335223195</t>
  </si>
  <si>
    <t>Poznámka k položce:_x000D_
 Náplň rozvaděčů KS04, RE10, ROV1-2, MX-OV1-2, KS05, KS25, R01 (termostat. spínač)</t>
  </si>
  <si>
    <t>7494004654</t>
  </si>
  <si>
    <t>Modulární přístroje Ostatní přístroje -modulární přístroje Elektrické zdroje výkon 10 VA, Upri AC 230 V, Usec AC 24 V, DC 1,2 - 24 V, ochrana PTC odporem, s regulací, šířka 3 moduly</t>
  </si>
  <si>
    <t>-850219065</t>
  </si>
  <si>
    <t>Poznámka k položce:_x000D_
 Náplň rozvaděčů KS04, RE10, ROV1-2, MX-OV1-2, KS05, KS25, R01 (60W, 230V)</t>
  </si>
  <si>
    <t>7494658012</t>
  </si>
  <si>
    <t>Montáž elektroměrů trojfázových - do rozvaděče nebo skříně</t>
  </si>
  <si>
    <t>648200466</t>
  </si>
  <si>
    <t xml:space="preserve">Montáž elektroměrů trojfázových
</t>
  </si>
  <si>
    <t>7494010346</t>
  </si>
  <si>
    <t>Přístroje pro spínání a ovládání Měřící přístroje, elektroměry Elektroměry ED310.DR.14Z302-00, 3 x 230/400 V, 0,2-63 A</t>
  </si>
  <si>
    <t>-867228526</t>
  </si>
  <si>
    <t>684778245</t>
  </si>
  <si>
    <t>18216346</t>
  </si>
  <si>
    <t>-271789610</t>
  </si>
  <si>
    <t>7494007748</t>
  </si>
  <si>
    <t>Pojistkové systémy Řadové pojistkové odpínače Řadové pojistkové odpínače Varius velikosti 00 do 160 A Ie 160 A (250 A/ZP000), Ue 690 V, 3pól. provedení, M8 - inbus šrouby přiloženy</t>
  </si>
  <si>
    <t>-1799840164</t>
  </si>
  <si>
    <t>7494456512</t>
  </si>
  <si>
    <t>Montáž řadových pojistkových odpínačů pro nožové pojistky do 160 A třípólové velikosti 00, 000</t>
  </si>
  <si>
    <t>861765827</t>
  </si>
  <si>
    <t>Montáž řadových pojistkových odpínačů pro nožové pojistky do 160 A třípólové velikosti 00, 000 - včetně 2 ks připojovacích sad do rozvaděče nebo skříně</t>
  </si>
  <si>
    <t>7494457015</t>
  </si>
  <si>
    <t>Montáž lištových pojistkových odpínačů pro nožové pojistky třípolové včetně připojovací sady do 250 A velikosti 1</t>
  </si>
  <si>
    <t>2027216017</t>
  </si>
  <si>
    <t>Montáž lištových pojistkových odpínačů pro nožové pojistky třípolové včetně připojovací sady do 250 A velikosti 1 - včetně 2 ks připojovacích sad do rozvaděče nebo skříně</t>
  </si>
  <si>
    <t>7494008056</t>
  </si>
  <si>
    <t>Pojistkové systémy Lištové pojistkové odpínače velikosti 1 do 250 A Ie 250 A (400 A/ZP1), Ue 690 V, 3pól. ovládání, velikost 1, M10, náhrada za např. FD1-33/LM</t>
  </si>
  <si>
    <t>979140404</t>
  </si>
  <si>
    <t>7494457010</t>
  </si>
  <si>
    <t>Montáž lištových pojistkových odpínačů pro nožové pojistky třípolové včetně připojovací sady do 160 A velikosti 00, 000, vč. připojovací sady</t>
  </si>
  <si>
    <t>-1830972962</t>
  </si>
  <si>
    <t>Montáž lištových pojistkových odpínačů pro nožové pojistky třípolové včetně připojovací sady do 160 A velikosti 00, 000, vč. připojovací sady - včetně 2 ks připojovacích sad do rozvaděče nebo skříně</t>
  </si>
  <si>
    <t>7494007974</t>
  </si>
  <si>
    <t>Pojistkové systémy Lištové pojistkové odpínače velikosti 00 do 160 A Ie 160 A (240 A/ZP000), Ue 690 V, 3pól. ovládání, rozteč přípojnic 100 mm, velikost 00, M8, náhrada za např. FD00-33K/F</t>
  </si>
  <si>
    <t>-709686894</t>
  </si>
  <si>
    <t>7494008026</t>
  </si>
  <si>
    <t>Pojistkové systémy Lištové pojistkové odpínače Příslušenství rozteč 185 mm, pro např. např. FSR00, FSD00-3.D</t>
  </si>
  <si>
    <t>-1226160979</t>
  </si>
  <si>
    <t>7494008014</t>
  </si>
  <si>
    <t>Pojistkové systémy Lištové pojistkové odpínače Příslušenství připojovací háky pro např. FSD00, FSR00, sada 3 ks</t>
  </si>
  <si>
    <t>-300584460</t>
  </si>
  <si>
    <t>7494008158</t>
  </si>
  <si>
    <t>Pojistkové systémy Pojistkové lišty Pojistkové lišty velikosti 00 do 160 A In 160 A (240 A/ZP000), Un 690 V, šířka 50 mm, rozteč 185 mm, velikost 00, M8, náhrada za např. FR00-3D/F</t>
  </si>
  <si>
    <t>-774804862</t>
  </si>
  <si>
    <t>7494008172</t>
  </si>
  <si>
    <t>Pojistkové systémy Pojistkové lišty Pojistkové lišty velikosti 1 do 250 A In 250 A (400 A/ZP1), Un 690 V, šířka 100 mm, rozteč přípojnic 185 mm, velikost 1, M10, náhrada za např. FR1-3K/LM</t>
  </si>
  <si>
    <t>-1959088464</t>
  </si>
  <si>
    <t>7494008350</t>
  </si>
  <si>
    <t>Pojistkové systémy Výkonové pojistkové vložky Pojistkové vložky Nožové pojistkové vložky, velikost 000 In 20A, Un AC 500 V / DC 250 V, velikost 000, gG - charakteristika pro všeobecné použití, Cd/Pb free</t>
  </si>
  <si>
    <t>815288209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</si>
  <si>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</si>
  <si>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</si>
  <si>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1161587047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</si>
  <si>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</si>
  <si>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</si>
  <si>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971626660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</si>
  <si>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</si>
  <si>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</si>
  <si>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751345108</t>
  </si>
  <si>
    <t>-703464188</t>
  </si>
  <si>
    <t>1065093181</t>
  </si>
  <si>
    <t>-678706035</t>
  </si>
  <si>
    <t>-967334796</t>
  </si>
  <si>
    <t>-1248338422</t>
  </si>
  <si>
    <t>1099980330</t>
  </si>
  <si>
    <t>-1302160049</t>
  </si>
  <si>
    <t>-338724279</t>
  </si>
  <si>
    <t>7492551014</t>
  </si>
  <si>
    <t>Montáž vodičů jednožílových Cu do 70 mm2</t>
  </si>
  <si>
    <t>496841419</t>
  </si>
  <si>
    <t>Montáž vodičů jednožílových Cu do 70 mm2 - uložení na rošty, pod omítku, do rozvaděče apod.</t>
  </si>
  <si>
    <t>7492501350</t>
  </si>
  <si>
    <t>Kabely, vodiče, šňůry Cu - nn Kabel jednožílový Cu, plastová izolace 1-YY 1 x 50 - 70 mm2</t>
  </si>
  <si>
    <t>-1305789988</t>
  </si>
  <si>
    <t>1881340343</t>
  </si>
  <si>
    <t>7494756016</t>
  </si>
  <si>
    <t>Montáž svornic řadových nn včetně upevnění a štítku pro Cu/Al vodiče do 16 mm2</t>
  </si>
  <si>
    <t>401881569</t>
  </si>
  <si>
    <t>Montáž svornic řadových nn včetně upevnění a štítku pro Cu/Al vodiče do 16 mm2 - do rozvaděče nebo skříně</t>
  </si>
  <si>
    <t>7494010420</t>
  </si>
  <si>
    <t>Přístroje pro spínání a ovládání Svornice a pomocný materiál Svornice Svorka RSA 16 A řadová bílá</t>
  </si>
  <si>
    <t>1135817488</t>
  </si>
  <si>
    <t>7494010366</t>
  </si>
  <si>
    <t>Přístroje pro spínání a ovládání Svornice a pomocný materiál Svornice Svorka RSA 2,5 A řadová bílá</t>
  </si>
  <si>
    <t>2085363024</t>
  </si>
  <si>
    <t>1845617152</t>
  </si>
  <si>
    <t>1993884524</t>
  </si>
  <si>
    <t>-1905153968</t>
  </si>
  <si>
    <t>84</t>
  </si>
  <si>
    <t>-1467885810</t>
  </si>
  <si>
    <t>85</t>
  </si>
  <si>
    <t>-1728267300</t>
  </si>
  <si>
    <t>86</t>
  </si>
  <si>
    <t>7493151510</t>
  </si>
  <si>
    <t>Montáž osvětlovací věže v kolejišti trubkové výšky do 25 m</t>
  </si>
  <si>
    <t>1262610877</t>
  </si>
  <si>
    <t>Montáž osvětlovací věže v kolejišti trubkové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</si>
  <si>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87</t>
  </si>
  <si>
    <t>7493100290R01</t>
  </si>
  <si>
    <t>Venkovní osvětlení Osvětlovací věže Stožár OS22</t>
  </si>
  <si>
    <t>-1940110507</t>
  </si>
  <si>
    <t>Poznámka k položce:_x000D_
Osvětlovací věž  OS-22, výšky 22 m._x000D_
( přiložena cenová nabídka )</t>
  </si>
  <si>
    <t>88</t>
  </si>
  <si>
    <t>7494000588</t>
  </si>
  <si>
    <t>Rozvodnicové a rozváděčové skříně Distri Rozvodnicové skříně Nástěnné (IP43) pro nástěnnou montáž, jednokřídlé, neprůhledné dveře vnitřní V x Š 957 x 510, řad 6, rozteč 150 mm, modulů v řadě 24, ocel-plech</t>
  </si>
  <si>
    <t>-1216611922</t>
  </si>
  <si>
    <t>Poznámka k položce:_x000D_
Rozvaděč R01</t>
  </si>
  <si>
    <t>89</t>
  </si>
  <si>
    <t>-652071231</t>
  </si>
  <si>
    <t>90</t>
  </si>
  <si>
    <t>397938670</t>
  </si>
  <si>
    <t>91</t>
  </si>
  <si>
    <t>7493100410</t>
  </si>
  <si>
    <t>Venkovní osvětlení Výložníky pro osvětlovací stožáry JŽ 1-900/ Zvýložník ke stožáru JŽ, JŽD</t>
  </si>
  <si>
    <t>-255334381</t>
  </si>
  <si>
    <t>92</t>
  </si>
  <si>
    <t>7493152525</t>
  </si>
  <si>
    <t>Montáž svítidla pro železnici na pevný stožár výšky přes 6 m mimo kolejiště</t>
  </si>
  <si>
    <t>104512256</t>
  </si>
  <si>
    <t>Montáž svítidla pro železnici na pevný stožár výšky přes 6 m mimo kolejiště - kompletace a montáž včetně "superlife" světelného zdroje, elektronického předřadníku a připojení kabelu</t>
  </si>
  <si>
    <t>93</t>
  </si>
  <si>
    <t>7493152520</t>
  </si>
  <si>
    <t>Montáž svítidla pro železnici na pevný stožár výšky do 6 m</t>
  </si>
  <si>
    <t>1949966222</t>
  </si>
  <si>
    <t>Montáž svítidla pro železnici na pevný stožár výšky do 6 m - kompletace a montáž včetně "superlife" světelného zdroje, elektronického předřadníku a připojení kabelu</t>
  </si>
  <si>
    <t>94</t>
  </si>
  <si>
    <t>7493152535</t>
  </si>
  <si>
    <t>Montáž svítidla pro železnici na osvětlovací věž</t>
  </si>
  <si>
    <t>138287091</t>
  </si>
  <si>
    <t>Montáž svítidla pro železnici na osvětlovací věž - kompletace a montáž včetně "superlife" světelného zdroje, elektronického předřadníku a připojení kabelu</t>
  </si>
  <si>
    <t>95</t>
  </si>
  <si>
    <t>1147038656</t>
  </si>
  <si>
    <t>96</t>
  </si>
  <si>
    <t>7491206060</t>
  </si>
  <si>
    <t>Elektroinstalační materiál Svítidla LED zářivkové IP40 Interiérové svítidlo LED pro administrativní a komerční prostory s elektronickým předřadníkem, IP40, příkon 25 W, délka 580 mm (např. Grifon-OP)</t>
  </si>
  <si>
    <t>1723229173</t>
  </si>
  <si>
    <t>97</t>
  </si>
  <si>
    <t>-1732952242</t>
  </si>
  <si>
    <t>98</t>
  </si>
  <si>
    <t>127133323</t>
  </si>
  <si>
    <t>99</t>
  </si>
  <si>
    <t>-730997700</t>
  </si>
  <si>
    <t>100</t>
  </si>
  <si>
    <t>7492502050</t>
  </si>
  <si>
    <t>Kabely, vodiče, šňůry Cu - nn Kabel silový 4 a 5-žílový Cu, plastová izolace CYKY 5J1,5 (5Cx1,5)</t>
  </si>
  <si>
    <t>1458999284</t>
  </si>
  <si>
    <t>101</t>
  </si>
  <si>
    <t>7492501770</t>
  </si>
  <si>
    <t>Kabely, vodiče, šňůry Cu - nn Kabel silový 2 a 3-žílový Cu, plastová izolace CYKY 3J2,5 (3Cx 2,5)</t>
  </si>
  <si>
    <t>1982431580</t>
  </si>
  <si>
    <t>102</t>
  </si>
  <si>
    <t>7492501850</t>
  </si>
  <si>
    <t>Kabely, vodiče, šňůry Cu - nn Kabel silový 4 a 5-žílový Cu, plastová izolace CYKY 3J70+50 (3Bx70+50)</t>
  </si>
  <si>
    <t>-676597577</t>
  </si>
  <si>
    <t>103</t>
  </si>
  <si>
    <t>7492501880</t>
  </si>
  <si>
    <t>Kabely, vodiče, šňůry Cu - nn Kabel silový 4 a 5-žílový Cu, plastová izolace CYKY 4J16 (4Bx16)</t>
  </si>
  <si>
    <t>-552617583</t>
  </si>
  <si>
    <t>104</t>
  </si>
  <si>
    <t>7492502150</t>
  </si>
  <si>
    <t>Kabely, vodiče, šňůry Cu - nn Kabel silový více-žílový Cu, plastová izolace CYKY 12J2,5 (12Cx2,5)</t>
  </si>
  <si>
    <t>-1500221962</t>
  </si>
  <si>
    <t>105</t>
  </si>
  <si>
    <t>7492502170</t>
  </si>
  <si>
    <t>Kabely, vodiče, šňůry Cu - nn Kabel silový Cu, plastová izolace, stíněný 1-CYKFY do 3 x 2,5 mm2</t>
  </si>
  <si>
    <t>1710860232</t>
  </si>
  <si>
    <t>106</t>
  </si>
  <si>
    <t>-514335699</t>
  </si>
  <si>
    <t>107</t>
  </si>
  <si>
    <t>-1586146045</t>
  </si>
  <si>
    <t>108</t>
  </si>
  <si>
    <t>643943315</t>
  </si>
  <si>
    <t>109</t>
  </si>
  <si>
    <t>-1000099826</t>
  </si>
  <si>
    <t>110</t>
  </si>
  <si>
    <t>7491251025</t>
  </si>
  <si>
    <t>Montáž lišt elektroinstalačních, kabelových žlabů z PVC-U jednokomorových zaklapávacích rozměru 100/100 - 100/150 mm</t>
  </si>
  <si>
    <t>-766503381</t>
  </si>
  <si>
    <t>Montáž lišt elektroinstalačních, kabelových žlabů z PVC-U jednokomorových zaklapávacích rozměru 100/100 - 100/150 mm - na konstrukci, omítku apod. včetně spojek, ohybů, rohů, bez krabic</t>
  </si>
  <si>
    <t>111</t>
  </si>
  <si>
    <t>7491403290</t>
  </si>
  <si>
    <t>Kabelové rošty a žlaby Kabelové žlaby drátěné, pozinkované MERKUR 200/50 M2 galv.zinek</t>
  </si>
  <si>
    <t>-1778861674</t>
  </si>
  <si>
    <t>112</t>
  </si>
  <si>
    <t>748487037</t>
  </si>
  <si>
    <t>113</t>
  </si>
  <si>
    <t>-1398288235</t>
  </si>
  <si>
    <t>114</t>
  </si>
  <si>
    <t>7491253020</t>
  </si>
  <si>
    <t>Montáž přístrojů spínacích instalačních kolébkových velkoplošných přepínačů sériových nebo střídavých přepínačů řaz.6, 7, 250 V/10A, IP20, vč.ovl.krytu a rámečku</t>
  </si>
  <si>
    <t>-1093686141</t>
  </si>
  <si>
    <t>Montáž přístrojů spínacích instalačních kolébkových velkoplošných přepínačů sériových nebo střídavých přepínačů řaz.6, 7, 250 V/10A, IP20, vč.ovl.krytu a rámečku - včetně zapojení a osazení</t>
  </si>
  <si>
    <t>115</t>
  </si>
  <si>
    <t>7491201730</t>
  </si>
  <si>
    <t>Elektroinstalační materiál Spínací přístroje instalační Přepínáč nástěnný střídavý, řazení 6, IP44, šroubové svorky</t>
  </si>
  <si>
    <t>846018411</t>
  </si>
  <si>
    <t>116</t>
  </si>
  <si>
    <t>7491201600</t>
  </si>
  <si>
    <t>Elektroinstalační materiál Spínací přístroje instalační Spínač nástěnný jednopólový, řazení 1, IP44, šroubové svorky</t>
  </si>
  <si>
    <t>216984917</t>
  </si>
  <si>
    <t>117</t>
  </si>
  <si>
    <t>7491254010</t>
  </si>
  <si>
    <t>Montáž zásuvek instalačních domovních 10/16 A, 250 V, IP20 bez přepěťové ochrany nebo se zabudovanou přepěťovou ochranou jednoduchých nebo dvojitých</t>
  </si>
  <si>
    <t>1143009522</t>
  </si>
  <si>
    <t>Montáž zásuvek instalačních domovních 10/16 A, 250 V, IP20 bez přepěťové ochrany nebo se zabudovanou přepěťovou ochranou jednoduchých nebo dvojitých - včetně zapojení a osazení</t>
  </si>
  <si>
    <t>118</t>
  </si>
  <si>
    <t>7491204950</t>
  </si>
  <si>
    <t>Elektroinstalační materiál Zásuvky instalační Přístroj zásuvky zápustné jednonásobné, krytka s clonkami, šroubové svorky, IP20</t>
  </si>
  <si>
    <t>-1998571809</t>
  </si>
  <si>
    <t>119</t>
  </si>
  <si>
    <t>-227647206</t>
  </si>
  <si>
    <t>120</t>
  </si>
  <si>
    <t>-1793402687</t>
  </si>
  <si>
    <t>121</t>
  </si>
  <si>
    <t>-1070417022</t>
  </si>
  <si>
    <t>122</t>
  </si>
  <si>
    <t>1732517276</t>
  </si>
  <si>
    <t>123</t>
  </si>
  <si>
    <t>-1282829113</t>
  </si>
  <si>
    <t>124</t>
  </si>
  <si>
    <t>900781559</t>
  </si>
  <si>
    <t>125</t>
  </si>
  <si>
    <t>-367136272</t>
  </si>
  <si>
    <t>126</t>
  </si>
  <si>
    <t>7497155010</t>
  </si>
  <si>
    <t>Montáž ochranné sítě nebo zábrany na podstavci pro trakční vedení včetně montáže betonových patek</t>
  </si>
  <si>
    <t>1522825641</t>
  </si>
  <si>
    <t>Poznámka k položce:_x000D_
OV1-2 - (zábrana)</t>
  </si>
  <si>
    <t>127</t>
  </si>
  <si>
    <t>7497100150</t>
  </si>
  <si>
    <t>Základy trakčního vedení  Ochranná síť nebo zábrana na podstavci pro TV vč. betonu</t>
  </si>
  <si>
    <t>-679064567</t>
  </si>
  <si>
    <t>128</t>
  </si>
  <si>
    <t>1590961769</t>
  </si>
  <si>
    <t>129</t>
  </si>
  <si>
    <t>-962220824</t>
  </si>
  <si>
    <t>130</t>
  </si>
  <si>
    <t>-991062220</t>
  </si>
  <si>
    <t>131</t>
  </si>
  <si>
    <t>1264888663</t>
  </si>
  <si>
    <t>132</t>
  </si>
  <si>
    <t>-114173249</t>
  </si>
  <si>
    <t>133</t>
  </si>
  <si>
    <t>1457000295</t>
  </si>
  <si>
    <t>134</t>
  </si>
  <si>
    <t>-283506987</t>
  </si>
  <si>
    <t>135</t>
  </si>
  <si>
    <t>858107547</t>
  </si>
  <si>
    <t>136</t>
  </si>
  <si>
    <t>84162956</t>
  </si>
  <si>
    <t>137</t>
  </si>
  <si>
    <t>1367423013</t>
  </si>
  <si>
    <t>06 - žst- Blatná - Zemní práce</t>
  </si>
  <si>
    <t>332559224</t>
  </si>
  <si>
    <t>141721213</t>
  </si>
  <si>
    <t>Řízený zemní protlak délky do 50 m hl do 6 m se zatažením potrubí průměru vrtu přes 110 do 140 mm v hornině třídy těžitelnosti I a II skupiny 1 až 4</t>
  </si>
  <si>
    <t>1480712128</t>
  </si>
  <si>
    <t>Řízený zemní protlak délky protlaku do 50 m v hornině třídy těžitelnosti I a II, skupiny 1 až 4 včetně zatažení trub v hloubce do 6 m průměru vrtu přes 110 do 140 mm</t>
  </si>
  <si>
    <t>https://podminky.urs.cz/item/CS_URS_2023_01/141721213</t>
  </si>
  <si>
    <t>-407364959</t>
  </si>
  <si>
    <t>1848269296</t>
  </si>
  <si>
    <t>-660780046</t>
  </si>
  <si>
    <t>244145518</t>
  </si>
  <si>
    <t>304818315</t>
  </si>
  <si>
    <t>-1868176053</t>
  </si>
  <si>
    <t>295107432</t>
  </si>
  <si>
    <t>2122627471</t>
  </si>
  <si>
    <t>-292907043</t>
  </si>
  <si>
    <t>-493667699</t>
  </si>
  <si>
    <t>-1346359760</t>
  </si>
  <si>
    <t>-1308487260</t>
  </si>
  <si>
    <t>-1177283475</t>
  </si>
  <si>
    <t>1864529439</t>
  </si>
  <si>
    <t>-1692221129</t>
  </si>
  <si>
    <t>239280213</t>
  </si>
  <si>
    <t>-1083571331</t>
  </si>
  <si>
    <t>1399989919</t>
  </si>
  <si>
    <t>1205108388</t>
  </si>
  <si>
    <t>07 - žst- Blatná - VON</t>
  </si>
  <si>
    <t>1362499659</t>
  </si>
  <si>
    <t>913054644</t>
  </si>
  <si>
    <t>1492688388</t>
  </si>
  <si>
    <t>-519496897</t>
  </si>
  <si>
    <t>2097610849</t>
  </si>
  <si>
    <t>490427478</t>
  </si>
  <si>
    <t>-1371289202</t>
  </si>
  <si>
    <t>1482703368</t>
  </si>
  <si>
    <t>08 - žst. Blatná - Materiál dodávaný zhotovitelem - Neoceňovat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</si>
  <si>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</si>
  <si>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</si>
  <si>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2147241340</t>
  </si>
  <si>
    <t>Poznámka k položce:_x000D_
N E O C E Ň O V A T !"</t>
  </si>
  <si>
    <t>1256158870</t>
  </si>
  <si>
    <t>7493100680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</si>
  <si>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</si>
  <si>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-1262422693</t>
  </si>
  <si>
    <t>7493100700</t>
  </si>
  <si>
    <t>Venkovní osvětlení Svítidla pro železnici LED svítidlo o příkonu 301 - 400 W určené pro osvětlení venkovních prostor veřejnosti přístupných (nástupiště, přechody kolejiště) na ŽDC, difuzor z plochého tvrzeného skla IK 6 a vyšší</t>
  </si>
  <si>
    <t>-249104586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</si>
  <si>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</si>
  <si>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</si>
  <si>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</si>
  <si>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</si>
  <si>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</si>
  <si>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</si>
  <si>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</si>
  <si>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</si>
  <si>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</si>
  <si>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</si>
  <si>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</si>
  <si>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</si>
  <si>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</si>
  <si>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</si>
  <si>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</si>
  <si>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</si>
  <si>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</si>
  <si>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</si>
  <si>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</si>
  <si>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</si>
  <si>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</si>
  <si>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</si>
  <si>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</si>
  <si>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</si>
  <si>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</si>
  <si>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</si>
  <si>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</si>
  <si>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</si>
  <si>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</si>
  <si>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</si>
  <si>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</si>
  <si>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</si>
  <si>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</si>
  <si>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</si>
  <si>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</si>
  <si>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</si>
  <si>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</si>
  <si>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</si>
  <si>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</si>
  <si>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</si>
  <si>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</si>
  <si>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</si>
  <si>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</si>
  <si>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</si>
  <si>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</si>
  <si>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</si>
  <si>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</si>
  <si>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</si>
  <si>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</si>
  <si>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</si>
  <si>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</si>
  <si>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</si>
  <si>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</si>
  <si>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</si>
  <si>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</si>
  <si>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</si>
  <si>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</si>
  <si>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</si>
  <si>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</si>
  <si>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</si>
  <si>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</si>
  <si>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</si>
  <si>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</si>
  <si>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</si>
  <si>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</si>
  <si>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</si>
  <si>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</si>
  <si>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</si>
  <si>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</si>
  <si>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</si>
  <si>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</si>
  <si>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</si>
  <si>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</si>
  <si>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</si>
  <si>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</si>
  <si>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</si>
  <si>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</si>
  <si>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</si>
  <si>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</si>
  <si>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</si>
  <si>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</si>
  <si>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</si>
  <si>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</si>
  <si>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</si>
  <si>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</si>
  <si>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</si>
  <si>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</si>
  <si>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</si>
  <si>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</si>
  <si>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</si>
  <si>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</si>
  <si>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</si>
  <si>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</si>
  <si>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</si>
  <si>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</si>
  <si>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</si>
  <si>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</si>
  <si>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</si>
  <si>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</si>
  <si>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</si>
  <si>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</si>
  <si>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</si>
  <si>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</si>
  <si>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</si>
  <si>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</si>
  <si>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</si>
  <si>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</si>
  <si>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</si>
  <si>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</si>
  <si>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</si>
  <si>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</si>
  <si>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</si>
  <si>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</si>
  <si>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</si>
  <si>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</si>
  <si>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</si>
  <si>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</si>
  <si>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</si>
  <si>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</si>
  <si>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</si>
  <si>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</si>
  <si>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</si>
  <si>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</si>
  <si>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</si>
  <si>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</si>
  <si>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</si>
  <si>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</si>
  <si>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</si>
  <si>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</si>
  <si>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</si>
  <si>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</si>
  <si>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</si>
  <si>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</si>
  <si>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</si>
  <si>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</si>
  <si>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</si>
  <si>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</si>
  <si>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</si>
  <si>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</si>
  <si>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</si>
  <si>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</si>
  <si>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</si>
  <si>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</si>
  <si>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</si>
  <si>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</si>
  <si>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</si>
  <si>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</si>
  <si>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</si>
  <si>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</si>
  <si>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</si>
  <si>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</si>
  <si>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</si>
  <si>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</si>
  <si>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</si>
  <si>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</si>
  <si>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</si>
  <si>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</si>
  <si>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</si>
  <si>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</si>
  <si>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</si>
  <si>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</si>
  <si>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</si>
  <si>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</si>
  <si>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</si>
  <si>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</si>
  <si>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</si>
  <si>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</si>
  <si>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</si>
  <si>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</si>
  <si>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</si>
  <si>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</si>
  <si>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</si>
  <si>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</si>
  <si>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</si>
  <si>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</si>
  <si>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</si>
  <si>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</si>
  <si>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</si>
  <si>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</si>
  <si>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</si>
  <si>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</si>
  <si>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</si>
  <si>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</si>
  <si>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</si>
  <si>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</si>
  <si>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</si>
  <si>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Oprava osvětlení v žst. Kasejovice a žst Blatná</t>
  </si>
  <si>
    <t xml:space="preserve">Soupis prací je sestaven s využitím Cenové soustavy ÚRS. Veškeré další informace vymezující popis a podmínky použití těchto položek z Cenové soustavy, které nejsou uvedeny přímo v soupisu prací, jsou neomezeně dálkově k dispozici na webu podminky.urs.cz.																																		
</t>
  </si>
  <si>
    <t>Zhotovitel:</t>
  </si>
  <si>
    <t>CZ70994234</t>
  </si>
  <si>
    <t>Správa železnic, státní organizace, Oblastní ředitelství Plzeň</t>
  </si>
  <si>
    <t>trať 191 dle JŘ, TÚ Blatná - Nepomuk</t>
  </si>
  <si>
    <t>VZ65423032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</si>
</sst>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5" fillId="5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5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166" fontId="25" fillId="0" borderId="13" xfId="0" applyNumberFormat="1" applyFont="1" applyBorder="1"/>
    <xf numFmtId="166" fontId="25" fillId="0" borderId="14" xfId="0" applyNumberFormat="1" applyFont="1" applyBorder="1"/>
    <xf numFmtId="4" fontId="26" fillId="0" borderId="0" xfId="0" applyNumberFormat="1" applyFont="1" applyAlignment="1">
      <alignment vertical="center"/>
    </xf>
    <xf numFmtId="4" fontId="15" fillId="3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16" fillId="3" borderId="15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4" fontId="30" fillId="3" borderId="23" xfId="0" applyNumberFormat="1" applyFont="1" applyFill="1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>
      <alignment horizontal="left" vertical="center"/>
    </xf>
    <xf numFmtId="0" fontId="15" fillId="5" borderId="17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/>
    </xf>
    <xf numFmtId="49" fontId="15" fillId="0" borderId="23" xfId="0" applyNumberFormat="1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 wrapText="1"/>
    </xf>
    <xf numFmtId="167" fontId="15" fillId="0" borderId="23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30" fillId="0" borderId="23" xfId="0" applyFont="1" applyBorder="1" applyAlignment="1">
      <alignment horizontal="center" vertical="center"/>
    </xf>
    <xf numFmtId="49" fontId="30" fillId="0" borderId="23" xfId="0" applyNumberFormat="1" applyFont="1" applyBorder="1" applyAlignment="1">
      <alignment horizontal="left" vertical="center" wrapText="1"/>
    </xf>
    <xf numFmtId="0" fontId="30" fillId="0" borderId="23" xfId="0" applyFont="1" applyBorder="1" applyAlignment="1">
      <alignment horizontal="left" vertical="center" wrapText="1"/>
    </xf>
    <xf numFmtId="0" fontId="30" fillId="0" borderId="23" xfId="0" applyFont="1" applyBorder="1" applyAlignment="1">
      <alignment horizontal="center" vertical="center" wrapText="1"/>
    </xf>
    <xf numFmtId="167" fontId="30" fillId="0" borderId="23" xfId="0" applyNumberFormat="1" applyFont="1" applyBorder="1" applyAlignment="1">
      <alignment vertical="center"/>
    </xf>
    <xf numFmtId="0" fontId="15" fillId="5" borderId="19" xfId="0" applyFont="1" applyFill="1" applyBorder="1" applyAlignment="1">
      <alignment horizontal="center" vertical="center" wrapText="1"/>
    </xf>
    <xf numFmtId="4" fontId="17" fillId="0" borderId="0" xfId="0" applyNumberFormat="1" applyFont="1"/>
    <xf numFmtId="4" fontId="15" fillId="0" borderId="23" xfId="0" applyNumberFormat="1" applyFont="1" applyBorder="1" applyAlignment="1">
      <alignment vertical="center"/>
    </xf>
    <xf numFmtId="4" fontId="30" fillId="0" borderId="23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7" fillId="2" borderId="0" xfId="0" applyFont="1" applyFill="1" applyAlignment="1">
      <alignment horizontal="center" vertical="center"/>
    </xf>
    <xf numFmtId="0" fontId="0" fillId="0" borderId="0" xfId="0"/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/>
    </xf>
    <xf numFmtId="0" fontId="15" fillId="5" borderId="8" xfId="0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3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4111101" TargetMode="External"/><Relationship Id="rId13" Type="http://schemas.openxmlformats.org/officeDocument/2006/relationships/hyperlink" Target="https://podminky.urs.cz/item/CS_URS_2023_01/460921213" TargetMode="External"/><Relationship Id="rId18" Type="http://schemas.openxmlformats.org/officeDocument/2006/relationships/hyperlink" Target="https://podminky.urs.cz/item/CS_URS_2023_01/460903215" TargetMode="External"/><Relationship Id="rId3" Type="http://schemas.openxmlformats.org/officeDocument/2006/relationships/hyperlink" Target="https://podminky.urs.cz/item/CS_URS_2023_01/460141115" TargetMode="External"/><Relationship Id="rId21" Type="http://schemas.openxmlformats.org/officeDocument/2006/relationships/drawing" Target="../drawings/drawing3.xml"/><Relationship Id="rId7" Type="http://schemas.openxmlformats.org/officeDocument/2006/relationships/hyperlink" Target="https://podminky.urs.cz/item/CS_URS_2023_01/460431183" TargetMode="External"/><Relationship Id="rId12" Type="http://schemas.openxmlformats.org/officeDocument/2006/relationships/hyperlink" Target="https://podminky.urs.cz/item/CS_URS_2023_01/460921222" TargetMode="External"/><Relationship Id="rId17" Type="http://schemas.openxmlformats.org/officeDocument/2006/relationships/hyperlink" Target="https://podminky.urs.cz/item/CS_URS_2023_01/460941213" TargetMode="External"/><Relationship Id="rId2" Type="http://schemas.openxmlformats.org/officeDocument/2006/relationships/hyperlink" Target="https://podminky.urs.cz/item/CS_URS_2023_01/141720016" TargetMode="External"/><Relationship Id="rId16" Type="http://schemas.openxmlformats.org/officeDocument/2006/relationships/hyperlink" Target="https://podminky.urs.cz/item/CS_URS_2023_01/468101131" TargetMode="External"/><Relationship Id="rId20" Type="http://schemas.openxmlformats.org/officeDocument/2006/relationships/hyperlink" Target="https://podminky.urs.cz/item/CS_URS_2023_01/997013601" TargetMode="External"/><Relationship Id="rId1" Type="http://schemas.openxmlformats.org/officeDocument/2006/relationships/hyperlink" Target="https://podminky.urs.cz/item/CS_URS_2023_01/460161711" TargetMode="External"/><Relationship Id="rId6" Type="http://schemas.openxmlformats.org/officeDocument/2006/relationships/hyperlink" Target="https://podminky.urs.cz/item/CS_URS_2023_01/460671114" TargetMode="External"/><Relationship Id="rId11" Type="http://schemas.openxmlformats.org/officeDocument/2006/relationships/hyperlink" Target="https://podminky.urs.cz/item/CS_URS_2023_01/460911122" TargetMode="External"/><Relationship Id="rId5" Type="http://schemas.openxmlformats.org/officeDocument/2006/relationships/hyperlink" Target="https://podminky.urs.cz/item/CS_URS_2023_01/460661111" TargetMode="External"/><Relationship Id="rId15" Type="http://schemas.openxmlformats.org/officeDocument/2006/relationships/hyperlink" Target="https://podminky.urs.cz/item/CS_URS_2023_01/468081212" TargetMode="External"/><Relationship Id="rId10" Type="http://schemas.openxmlformats.org/officeDocument/2006/relationships/hyperlink" Target="https://podminky.urs.cz/item/CS_URS_2023_01/460911113" TargetMode="External"/><Relationship Id="rId19" Type="http://schemas.openxmlformats.org/officeDocument/2006/relationships/hyperlink" Target="https://podminky.urs.cz/item/CS_URS_2023_01/981511111" TargetMode="External"/><Relationship Id="rId4" Type="http://schemas.openxmlformats.org/officeDocument/2006/relationships/hyperlink" Target="https://podminky.urs.cz/item/CS_URS_2023_01/460641123" TargetMode="External"/><Relationship Id="rId9" Type="http://schemas.openxmlformats.org/officeDocument/2006/relationships/hyperlink" Target="https://podminky.urs.cz/item/CS_URS_2023_01/469972111" TargetMode="External"/><Relationship Id="rId14" Type="http://schemas.openxmlformats.org/officeDocument/2006/relationships/hyperlink" Target="https://podminky.urs.cz/item/CS_URS_2023_01/46802122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20001000" TargetMode="External"/><Relationship Id="rId2" Type="http://schemas.openxmlformats.org/officeDocument/2006/relationships/hyperlink" Target="https://podminky.urs.cz/item/CS_URS_2023_01/460010021" TargetMode="External"/><Relationship Id="rId1" Type="http://schemas.openxmlformats.org/officeDocument/2006/relationships/hyperlink" Target="https://podminky.urs.cz/item/CS_URS_2023_01/010001000" TargetMode="External"/><Relationship Id="rId6" Type="http://schemas.openxmlformats.org/officeDocument/2006/relationships/drawing" Target="../drawings/drawing4.xml"/><Relationship Id="rId5" Type="http://schemas.openxmlformats.org/officeDocument/2006/relationships/hyperlink" Target="https://podminky.urs.cz/item/CS_URS_2023_01/070001000" TargetMode="External"/><Relationship Id="rId4" Type="http://schemas.openxmlformats.org/officeDocument/2006/relationships/hyperlink" Target="https://podminky.urs.cz/item/CS_URS_2023_01/03000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4111101" TargetMode="External"/><Relationship Id="rId13" Type="http://schemas.openxmlformats.org/officeDocument/2006/relationships/hyperlink" Target="https://podminky.urs.cz/item/CS_URS_2023_01/981511111" TargetMode="External"/><Relationship Id="rId3" Type="http://schemas.openxmlformats.org/officeDocument/2006/relationships/hyperlink" Target="https://podminky.urs.cz/item/CS_URS_2023_01/460141115" TargetMode="External"/><Relationship Id="rId7" Type="http://schemas.openxmlformats.org/officeDocument/2006/relationships/hyperlink" Target="https://podminky.urs.cz/item/CS_URS_2023_01/460431183" TargetMode="External"/><Relationship Id="rId12" Type="http://schemas.openxmlformats.org/officeDocument/2006/relationships/hyperlink" Target="https://podminky.urs.cz/item/CS_URS_2023_01/468021221" TargetMode="External"/><Relationship Id="rId2" Type="http://schemas.openxmlformats.org/officeDocument/2006/relationships/hyperlink" Target="https://podminky.urs.cz/item/CS_URS_2023_01/141721213" TargetMode="External"/><Relationship Id="rId1" Type="http://schemas.openxmlformats.org/officeDocument/2006/relationships/hyperlink" Target="https://podminky.urs.cz/item/CS_URS_2023_01/460161711" TargetMode="External"/><Relationship Id="rId6" Type="http://schemas.openxmlformats.org/officeDocument/2006/relationships/hyperlink" Target="https://podminky.urs.cz/item/CS_URS_2023_01/460671114" TargetMode="External"/><Relationship Id="rId11" Type="http://schemas.openxmlformats.org/officeDocument/2006/relationships/hyperlink" Target="https://podminky.urs.cz/item/CS_URS_2023_01/460921213" TargetMode="External"/><Relationship Id="rId5" Type="http://schemas.openxmlformats.org/officeDocument/2006/relationships/hyperlink" Target="https://podminky.urs.cz/item/CS_URS_2023_01/460661111" TargetMode="External"/><Relationship Id="rId15" Type="http://schemas.openxmlformats.org/officeDocument/2006/relationships/drawing" Target="../drawings/drawing7.xml"/><Relationship Id="rId10" Type="http://schemas.openxmlformats.org/officeDocument/2006/relationships/hyperlink" Target="https://podminky.urs.cz/item/CS_URS_2023_01/460911113" TargetMode="External"/><Relationship Id="rId4" Type="http://schemas.openxmlformats.org/officeDocument/2006/relationships/hyperlink" Target="https://podminky.urs.cz/item/CS_URS_2023_01/460641123" TargetMode="External"/><Relationship Id="rId9" Type="http://schemas.openxmlformats.org/officeDocument/2006/relationships/hyperlink" Target="https://podminky.urs.cz/item/CS_URS_2023_01/469972111" TargetMode="External"/><Relationship Id="rId14" Type="http://schemas.openxmlformats.org/officeDocument/2006/relationships/hyperlink" Target="https://podminky.urs.cz/item/CS_URS_2023_01/997013601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20001000" TargetMode="External"/><Relationship Id="rId2" Type="http://schemas.openxmlformats.org/officeDocument/2006/relationships/hyperlink" Target="https://podminky.urs.cz/item/CS_URS_2023_01/460010021" TargetMode="External"/><Relationship Id="rId1" Type="http://schemas.openxmlformats.org/officeDocument/2006/relationships/hyperlink" Target="https://podminky.urs.cz/item/CS_URS_2023_01/010001000" TargetMode="External"/><Relationship Id="rId6" Type="http://schemas.openxmlformats.org/officeDocument/2006/relationships/drawing" Target="../drawings/drawing8.xml"/><Relationship Id="rId5" Type="http://schemas.openxmlformats.org/officeDocument/2006/relationships/hyperlink" Target="https://podminky.urs.cz/item/CS_URS_2023_01/070001000" TargetMode="External"/><Relationship Id="rId4" Type="http://schemas.openxmlformats.org/officeDocument/2006/relationships/hyperlink" Target="https://podminky.urs.cz/item/CS_URS_2023_01/030001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workbookViewId="0">
      <selection activeCell="AH9" sqref="AH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ht="36.950000000000003" customHeight="1" x14ac:dyDescent="0.2">
      <c r="AR2" s="218" t="s">
        <v>6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1" t="s">
        <v>7</v>
      </c>
      <c r="BT2" s="11" t="s">
        <v>8</v>
      </c>
    </row>
    <row r="3" spans="1:74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spans="1:74" ht="24.95" customHeight="1" x14ac:dyDescent="0.2">
      <c r="B4" s="14"/>
      <c r="D4" s="15" t="s">
        <v>10</v>
      </c>
      <c r="AR4" s="14"/>
      <c r="AS4" s="16" t="s">
        <v>11</v>
      </c>
      <c r="BE4" s="17" t="s">
        <v>12</v>
      </c>
      <c r="BS4" s="11" t="s">
        <v>13</v>
      </c>
    </row>
    <row r="5" spans="1:74" ht="12" customHeight="1" x14ac:dyDescent="0.2">
      <c r="B5" s="14"/>
      <c r="D5" s="18" t="s">
        <v>14</v>
      </c>
      <c r="K5" s="230" t="s">
        <v>1279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R5" s="14"/>
      <c r="BE5" s="227" t="s">
        <v>15</v>
      </c>
      <c r="BS5" s="11" t="s">
        <v>7</v>
      </c>
    </row>
    <row r="6" spans="1:74" ht="36.950000000000003" customHeight="1" x14ac:dyDescent="0.2">
      <c r="B6" s="14"/>
      <c r="D6" s="20" t="s">
        <v>16</v>
      </c>
      <c r="K6" s="232" t="s">
        <v>1273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14"/>
      <c r="BE6" s="228"/>
      <c r="BS6" s="11" t="s">
        <v>7</v>
      </c>
    </row>
    <row r="7" spans="1:74" ht="12" customHeight="1" x14ac:dyDescent="0.2">
      <c r="B7" s="14"/>
      <c r="D7" s="21" t="s">
        <v>17</v>
      </c>
      <c r="K7" s="19" t="s">
        <v>3</v>
      </c>
      <c r="AK7" s="21" t="s">
        <v>18</v>
      </c>
      <c r="AN7" s="19" t="s">
        <v>3</v>
      </c>
      <c r="AR7" s="14"/>
      <c r="BE7" s="228"/>
      <c r="BS7" s="11" t="s">
        <v>7</v>
      </c>
    </row>
    <row r="8" spans="1:74" ht="12" customHeight="1" x14ac:dyDescent="0.2">
      <c r="B8" s="14"/>
      <c r="D8" s="21" t="s">
        <v>19</v>
      </c>
      <c r="K8" s="19" t="s">
        <v>20</v>
      </c>
      <c r="AK8" s="21" t="s">
        <v>21</v>
      </c>
      <c r="AN8" s="196"/>
      <c r="AR8" s="14"/>
      <c r="BE8" s="228"/>
      <c r="BS8" s="11" t="s">
        <v>7</v>
      </c>
    </row>
    <row r="9" spans="1:74" ht="14.45" customHeight="1" x14ac:dyDescent="0.2">
      <c r="B9" s="14"/>
      <c r="AR9" s="14"/>
      <c r="BE9" s="228"/>
      <c r="BS9" s="11" t="s">
        <v>7</v>
      </c>
    </row>
    <row r="10" spans="1:74" ht="12" customHeight="1" x14ac:dyDescent="0.2">
      <c r="B10" s="14"/>
      <c r="D10" s="21" t="s">
        <v>22</v>
      </c>
      <c r="AK10" s="21" t="s">
        <v>23</v>
      </c>
      <c r="AN10" s="19">
        <v>70994234</v>
      </c>
      <c r="AR10" s="14"/>
      <c r="BE10" s="228"/>
      <c r="BS10" s="11" t="s">
        <v>7</v>
      </c>
    </row>
    <row r="11" spans="1:74" ht="18.399999999999999" customHeight="1" x14ac:dyDescent="0.2">
      <c r="B11" s="14"/>
      <c r="E11" s="19" t="s">
        <v>1277</v>
      </c>
      <c r="AK11" s="21" t="s">
        <v>24</v>
      </c>
      <c r="AN11" s="19" t="s">
        <v>1276</v>
      </c>
      <c r="AR11" s="14"/>
      <c r="BE11" s="228"/>
      <c r="BS11" s="11" t="s">
        <v>7</v>
      </c>
    </row>
    <row r="12" spans="1:74" ht="6.95" customHeight="1" x14ac:dyDescent="0.2">
      <c r="B12" s="14"/>
      <c r="AR12" s="14"/>
      <c r="BE12" s="228"/>
      <c r="BS12" s="11" t="s">
        <v>7</v>
      </c>
    </row>
    <row r="13" spans="1:74" ht="12" customHeight="1" x14ac:dyDescent="0.2">
      <c r="B13" s="14"/>
      <c r="D13" s="21" t="s">
        <v>1275</v>
      </c>
      <c r="AK13" s="21" t="s">
        <v>23</v>
      </c>
      <c r="AN13" s="23" t="s">
        <v>26</v>
      </c>
      <c r="AR13" s="14"/>
      <c r="BE13" s="228"/>
      <c r="BS13" s="11" t="s">
        <v>7</v>
      </c>
    </row>
    <row r="14" spans="1:74" ht="12.75" x14ac:dyDescent="0.2">
      <c r="B14" s="14"/>
      <c r="E14" s="233" t="s">
        <v>26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1" t="s">
        <v>24</v>
      </c>
      <c r="AN14" s="23" t="s">
        <v>26</v>
      </c>
      <c r="AR14" s="14"/>
      <c r="BE14" s="228"/>
      <c r="BS14" s="11" t="s">
        <v>7</v>
      </c>
    </row>
    <row r="15" spans="1:74" ht="6.95" customHeight="1" x14ac:dyDescent="0.2">
      <c r="B15" s="14"/>
      <c r="AR15" s="14"/>
      <c r="BE15" s="228"/>
      <c r="BS15" s="11" t="s">
        <v>4</v>
      </c>
    </row>
    <row r="16" spans="1:74" ht="12" customHeight="1" x14ac:dyDescent="0.2">
      <c r="B16" s="14"/>
      <c r="D16" s="21"/>
      <c r="AK16" s="21"/>
      <c r="AN16" s="19" t="s">
        <v>3</v>
      </c>
      <c r="AR16" s="14"/>
      <c r="BE16" s="228"/>
      <c r="BS16" s="11" t="s">
        <v>4</v>
      </c>
    </row>
    <row r="17" spans="2:71" ht="18.399999999999999" customHeight="1" x14ac:dyDescent="0.2">
      <c r="B17" s="14"/>
      <c r="E17" s="19" t="s">
        <v>28</v>
      </c>
      <c r="AK17" s="21"/>
      <c r="AN17" s="19" t="s">
        <v>3</v>
      </c>
      <c r="AR17" s="14"/>
      <c r="BE17" s="228"/>
      <c r="BS17" s="11" t="s">
        <v>29</v>
      </c>
    </row>
    <row r="18" spans="2:71" ht="6.95" customHeight="1" x14ac:dyDescent="0.2">
      <c r="B18" s="14"/>
      <c r="AR18" s="14"/>
      <c r="BE18" s="228"/>
      <c r="BS18" s="11" t="s">
        <v>7</v>
      </c>
    </row>
    <row r="19" spans="2:71" ht="12" customHeight="1" x14ac:dyDescent="0.2">
      <c r="B19" s="14"/>
      <c r="D19" s="21"/>
      <c r="AK19" s="21"/>
      <c r="AN19" s="19" t="s">
        <v>3</v>
      </c>
      <c r="AR19" s="14"/>
      <c r="BE19" s="228"/>
      <c r="BS19" s="11" t="s">
        <v>7</v>
      </c>
    </row>
    <row r="20" spans="2:71" ht="18.399999999999999" customHeight="1" x14ac:dyDescent="0.2">
      <c r="B20" s="14"/>
      <c r="E20" s="19" t="s">
        <v>28</v>
      </c>
      <c r="AK20" s="21"/>
      <c r="AN20" s="19" t="s">
        <v>3</v>
      </c>
      <c r="AR20" s="14"/>
      <c r="BE20" s="228"/>
      <c r="BS20" s="11" t="s">
        <v>29</v>
      </c>
    </row>
    <row r="21" spans="2:71" ht="6.95" customHeight="1" x14ac:dyDescent="0.2">
      <c r="B21" s="14"/>
      <c r="AR21" s="14"/>
      <c r="BE21" s="228"/>
    </row>
    <row r="22" spans="2:71" ht="12" customHeight="1" x14ac:dyDescent="0.2">
      <c r="B22" s="14"/>
      <c r="D22" s="21" t="s">
        <v>31</v>
      </c>
      <c r="AR22" s="14"/>
      <c r="BE22" s="228"/>
    </row>
    <row r="23" spans="2:71" ht="47.25" customHeight="1" x14ac:dyDescent="0.2">
      <c r="B23" s="14"/>
      <c r="E23" s="235" t="s">
        <v>1274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14"/>
      <c r="BE23" s="228"/>
    </row>
    <row r="24" spans="2:71" ht="6.95" customHeight="1" x14ac:dyDescent="0.2">
      <c r="B24" s="14"/>
      <c r="AR24" s="14"/>
      <c r="BE24" s="228"/>
    </row>
    <row r="25" spans="2:71" ht="6.95" customHeight="1" x14ac:dyDescent="0.2">
      <c r="B25" s="1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4"/>
      <c r="BE25" s="228"/>
    </row>
    <row r="26" spans="2:71" s="1" customFormat="1" ht="25.9" customHeight="1" x14ac:dyDescent="0.2">
      <c r="B26" s="26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36">
        <f>ROUND(AG54,2)</f>
        <v>0</v>
      </c>
      <c r="AL26" s="237"/>
      <c r="AM26" s="237"/>
      <c r="AN26" s="237"/>
      <c r="AO26" s="237"/>
      <c r="AR26" s="26"/>
      <c r="BE26" s="228"/>
    </row>
    <row r="27" spans="2:71" s="1" customFormat="1" ht="6.95" customHeight="1" x14ac:dyDescent="0.2">
      <c r="B27" s="26"/>
      <c r="AR27" s="26"/>
      <c r="BE27" s="228"/>
    </row>
    <row r="28" spans="2:71" s="1" customFormat="1" ht="12.75" x14ac:dyDescent="0.2">
      <c r="B28" s="26"/>
      <c r="L28" s="238" t="s">
        <v>33</v>
      </c>
      <c r="M28" s="238"/>
      <c r="N28" s="238"/>
      <c r="O28" s="238"/>
      <c r="P28" s="238"/>
      <c r="W28" s="238" t="s">
        <v>34</v>
      </c>
      <c r="X28" s="238"/>
      <c r="Y28" s="238"/>
      <c r="Z28" s="238"/>
      <c r="AA28" s="238"/>
      <c r="AB28" s="238"/>
      <c r="AC28" s="238"/>
      <c r="AD28" s="238"/>
      <c r="AE28" s="238"/>
      <c r="AK28" s="238" t="s">
        <v>35</v>
      </c>
      <c r="AL28" s="238"/>
      <c r="AM28" s="238"/>
      <c r="AN28" s="238"/>
      <c r="AO28" s="238"/>
      <c r="AR28" s="26"/>
      <c r="BE28" s="228"/>
    </row>
    <row r="29" spans="2:71" s="2" customFormat="1" ht="14.45" customHeight="1" x14ac:dyDescent="0.2">
      <c r="B29" s="30"/>
      <c r="D29" s="21" t="s">
        <v>36</v>
      </c>
      <c r="F29" s="21" t="s">
        <v>37</v>
      </c>
      <c r="L29" s="222">
        <v>0.21</v>
      </c>
      <c r="M29" s="221"/>
      <c r="N29" s="221"/>
      <c r="O29" s="221"/>
      <c r="P29" s="221"/>
      <c r="W29" s="220">
        <f>ROUND(AZ54,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ROUND(AV54, 2)</f>
        <v>0</v>
      </c>
      <c r="AL29" s="221"/>
      <c r="AM29" s="221"/>
      <c r="AN29" s="221"/>
      <c r="AO29" s="221"/>
      <c r="AR29" s="30"/>
      <c r="BE29" s="229"/>
    </row>
    <row r="30" spans="2:71" s="2" customFormat="1" ht="14.45" customHeight="1" x14ac:dyDescent="0.2">
      <c r="B30" s="30"/>
      <c r="F30" s="21" t="s">
        <v>38</v>
      </c>
      <c r="L30" s="222">
        <v>0.15</v>
      </c>
      <c r="M30" s="221"/>
      <c r="N30" s="221"/>
      <c r="O30" s="221"/>
      <c r="P30" s="221"/>
      <c r="W30" s="220">
        <f>ROUND(BA54,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ROUND(AW54, 2)</f>
        <v>0</v>
      </c>
      <c r="AL30" s="221"/>
      <c r="AM30" s="221"/>
      <c r="AN30" s="221"/>
      <c r="AO30" s="221"/>
      <c r="AR30" s="30"/>
      <c r="BE30" s="229"/>
    </row>
    <row r="31" spans="2:71" s="2" customFormat="1" ht="14.45" hidden="1" customHeight="1" x14ac:dyDescent="0.2">
      <c r="B31" s="30"/>
      <c r="F31" s="21" t="s">
        <v>39</v>
      </c>
      <c r="L31" s="222">
        <v>0.21</v>
      </c>
      <c r="M31" s="221"/>
      <c r="N31" s="221"/>
      <c r="O31" s="221"/>
      <c r="P31" s="221"/>
      <c r="W31" s="220">
        <f>ROUND(BB54,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0"/>
      <c r="BE31" s="229"/>
    </row>
    <row r="32" spans="2:71" s="2" customFormat="1" ht="14.45" hidden="1" customHeight="1" x14ac:dyDescent="0.2">
      <c r="B32" s="30"/>
      <c r="F32" s="21" t="s">
        <v>40</v>
      </c>
      <c r="L32" s="222">
        <v>0.15</v>
      </c>
      <c r="M32" s="221"/>
      <c r="N32" s="221"/>
      <c r="O32" s="221"/>
      <c r="P32" s="221"/>
      <c r="W32" s="220">
        <f>ROUND(BC54,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0"/>
      <c r="BE32" s="229"/>
    </row>
    <row r="33" spans="2:44" s="2" customFormat="1" ht="14.45" hidden="1" customHeight="1" x14ac:dyDescent="0.2">
      <c r="B33" s="30"/>
      <c r="F33" s="21" t="s">
        <v>41</v>
      </c>
      <c r="L33" s="222">
        <v>0</v>
      </c>
      <c r="M33" s="221"/>
      <c r="N33" s="221"/>
      <c r="O33" s="221"/>
      <c r="P33" s="221"/>
      <c r="W33" s="220">
        <f>ROUND(BD54,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0"/>
    </row>
    <row r="34" spans="2:44" s="1" customFormat="1" ht="6.95" customHeight="1" x14ac:dyDescent="0.2">
      <c r="B34" s="26"/>
      <c r="AR34" s="26"/>
    </row>
    <row r="35" spans="2:44" s="1" customFormat="1" ht="25.9" customHeight="1" x14ac:dyDescent="0.2">
      <c r="B35" s="26"/>
      <c r="C35" s="31"/>
      <c r="D35" s="32" t="s">
        <v>42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43</v>
      </c>
      <c r="U35" s="33"/>
      <c r="V35" s="33"/>
      <c r="W35" s="33"/>
      <c r="X35" s="226" t="s">
        <v>44</v>
      </c>
      <c r="Y35" s="224"/>
      <c r="Z35" s="224"/>
      <c r="AA35" s="224"/>
      <c r="AB35" s="224"/>
      <c r="AC35" s="33"/>
      <c r="AD35" s="33"/>
      <c r="AE35" s="33"/>
      <c r="AF35" s="33"/>
      <c r="AG35" s="33"/>
      <c r="AH35" s="33"/>
      <c r="AI35" s="33"/>
      <c r="AJ35" s="33"/>
      <c r="AK35" s="223">
        <f>SUM(AK26:AK33)</f>
        <v>0</v>
      </c>
      <c r="AL35" s="224"/>
      <c r="AM35" s="224"/>
      <c r="AN35" s="224"/>
      <c r="AO35" s="225"/>
      <c r="AP35" s="31"/>
      <c r="AQ35" s="31"/>
      <c r="AR35" s="26"/>
    </row>
    <row r="36" spans="2:44" s="1" customFormat="1" ht="6.95" customHeight="1" x14ac:dyDescent="0.2">
      <c r="B36" s="26"/>
      <c r="AR36" s="26"/>
    </row>
    <row r="37" spans="2:44" s="1" customFormat="1" ht="6.95" customHeight="1" x14ac:dyDescent="0.2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 x14ac:dyDescent="0.2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 x14ac:dyDescent="0.2">
      <c r="B42" s="26"/>
      <c r="C42" s="15" t="s">
        <v>45</v>
      </c>
      <c r="AR42" s="26"/>
    </row>
    <row r="43" spans="2:44" s="1" customFormat="1" ht="6.95" customHeight="1" x14ac:dyDescent="0.2">
      <c r="B43" s="26"/>
      <c r="AR43" s="26"/>
    </row>
    <row r="44" spans="2:44" s="3" customFormat="1" ht="12" customHeight="1" x14ac:dyDescent="0.2">
      <c r="B44" s="39"/>
      <c r="C44" s="21" t="s">
        <v>14</v>
      </c>
      <c r="L44" s="3" t="str">
        <f>K5</f>
        <v>VZ65423032</v>
      </c>
      <c r="AR44" s="39"/>
    </row>
    <row r="45" spans="2:44" s="4" customFormat="1" ht="36.950000000000003" customHeight="1" x14ac:dyDescent="0.2">
      <c r="B45" s="40"/>
      <c r="C45" s="41" t="s">
        <v>16</v>
      </c>
      <c r="L45" s="241" t="str">
        <f>K6</f>
        <v>Oprava osvětlení v žst. Kasejovice a žst Blatná</v>
      </c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R45" s="40"/>
    </row>
    <row r="46" spans="2:44" s="1" customFormat="1" ht="6.95" customHeight="1" x14ac:dyDescent="0.2">
      <c r="B46" s="26"/>
      <c r="AR46" s="26"/>
    </row>
    <row r="47" spans="2:44" s="1" customFormat="1" ht="12" customHeight="1" x14ac:dyDescent="0.2">
      <c r="B47" s="26"/>
      <c r="C47" s="21" t="s">
        <v>19</v>
      </c>
      <c r="L47" s="42" t="str">
        <f>IF(K8="","",K8)</f>
        <v xml:space="preserve">trať 191 a 203 dle JŘ, TÚ </v>
      </c>
      <c r="AI47" s="21" t="s">
        <v>21</v>
      </c>
      <c r="AM47" s="243" t="str">
        <f>IF(AN8= "","",AN8)</f>
        <v/>
      </c>
      <c r="AN47" s="243"/>
      <c r="AR47" s="26"/>
    </row>
    <row r="48" spans="2:44" s="1" customFormat="1" ht="6.95" customHeight="1" x14ac:dyDescent="0.2">
      <c r="B48" s="26"/>
      <c r="AR48" s="26"/>
    </row>
    <row r="49" spans="1:91" s="1" customFormat="1" ht="15.2" customHeight="1" x14ac:dyDescent="0.2">
      <c r="B49" s="26"/>
      <c r="C49" s="21" t="s">
        <v>22</v>
      </c>
      <c r="L49" s="3" t="str">
        <f>IF(E11= "","",E11)</f>
        <v>Správa železnic, státní organizace, Oblastní ředitelství Plzeň</v>
      </c>
      <c r="AI49" s="21" t="s">
        <v>27</v>
      </c>
      <c r="AM49" s="244" t="str">
        <f>IF(E17="","",E17)</f>
        <v xml:space="preserve"> </v>
      </c>
      <c r="AN49" s="245"/>
      <c r="AO49" s="245"/>
      <c r="AP49" s="245"/>
      <c r="AR49" s="26"/>
      <c r="AS49" s="249" t="s">
        <v>46</v>
      </c>
      <c r="AT49" s="250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5.2" customHeight="1" x14ac:dyDescent="0.2">
      <c r="B50" s="26"/>
      <c r="C50" s="21" t="s">
        <v>25</v>
      </c>
      <c r="L50" s="3" t="str">
        <f>IF(E14= "Vyplň údaj","",E14)</f>
        <v/>
      </c>
      <c r="AI50" s="21" t="s">
        <v>30</v>
      </c>
      <c r="AM50" s="244" t="str">
        <f>IF(E20="","",E20)</f>
        <v xml:space="preserve"> </v>
      </c>
      <c r="AN50" s="245"/>
      <c r="AO50" s="245"/>
      <c r="AP50" s="245"/>
      <c r="AR50" s="26"/>
      <c r="AS50" s="251"/>
      <c r="AT50" s="252"/>
      <c r="BD50" s="46"/>
    </row>
    <row r="51" spans="1:91" s="1" customFormat="1" ht="10.9" customHeight="1" x14ac:dyDescent="0.2">
      <c r="B51" s="26"/>
      <c r="AR51" s="26"/>
      <c r="AS51" s="251"/>
      <c r="AT51" s="252"/>
      <c r="BD51" s="46"/>
    </row>
    <row r="52" spans="1:91" s="1" customFormat="1" ht="29.25" customHeight="1" x14ac:dyDescent="0.2">
      <c r="B52" s="26"/>
      <c r="C52" s="253" t="s">
        <v>47</v>
      </c>
      <c r="D52" s="254"/>
      <c r="E52" s="254"/>
      <c r="F52" s="254"/>
      <c r="G52" s="254"/>
      <c r="H52" s="47"/>
      <c r="I52" s="256" t="s">
        <v>48</v>
      </c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5" t="s">
        <v>49</v>
      </c>
      <c r="AH52" s="254"/>
      <c r="AI52" s="254"/>
      <c r="AJ52" s="254"/>
      <c r="AK52" s="254"/>
      <c r="AL52" s="254"/>
      <c r="AM52" s="254"/>
      <c r="AN52" s="256" t="s">
        <v>50</v>
      </c>
      <c r="AO52" s="254"/>
      <c r="AP52" s="254"/>
      <c r="AQ52" s="48" t="s">
        <v>51</v>
      </c>
      <c r="AR52" s="26"/>
      <c r="AS52" s="49" t="s">
        <v>52</v>
      </c>
      <c r="AT52" s="50" t="s">
        <v>53</v>
      </c>
      <c r="AU52" s="50" t="s">
        <v>54</v>
      </c>
      <c r="AV52" s="50" t="s">
        <v>55</v>
      </c>
      <c r="AW52" s="50" t="s">
        <v>56</v>
      </c>
      <c r="AX52" s="50" t="s">
        <v>57</v>
      </c>
      <c r="AY52" s="50" t="s">
        <v>58</v>
      </c>
      <c r="AZ52" s="50" t="s">
        <v>59</v>
      </c>
      <c r="BA52" s="50" t="s">
        <v>60</v>
      </c>
      <c r="BB52" s="50" t="s">
        <v>61</v>
      </c>
      <c r="BC52" s="50" t="s">
        <v>62</v>
      </c>
      <c r="BD52" s="51" t="s">
        <v>63</v>
      </c>
    </row>
    <row r="53" spans="1:91" s="1" customFormat="1" ht="10.9" customHeight="1" x14ac:dyDescent="0.2">
      <c r="B53" s="26"/>
      <c r="AR53" s="26"/>
      <c r="AS53" s="52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5" customFormat="1" ht="32.450000000000003" customHeight="1" x14ac:dyDescent="0.2">
      <c r="B54" s="53"/>
      <c r="C54" s="54" t="s">
        <v>64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47">
        <f>ROUND(SUM(AG55:AG62),2)</f>
        <v>0</v>
      </c>
      <c r="AH54" s="247"/>
      <c r="AI54" s="247"/>
      <c r="AJ54" s="247"/>
      <c r="AK54" s="247"/>
      <c r="AL54" s="247"/>
      <c r="AM54" s="247"/>
      <c r="AN54" s="248">
        <f t="shared" ref="AN54:AN62" si="0">SUM(AG54,AT54)</f>
        <v>0</v>
      </c>
      <c r="AO54" s="248"/>
      <c r="AP54" s="248"/>
      <c r="AQ54" s="57" t="s">
        <v>3</v>
      </c>
      <c r="AR54" s="53"/>
      <c r="AS54" s="58">
        <f>ROUND(SUM(AS55:AS62),2)</f>
        <v>0</v>
      </c>
      <c r="AT54" s="59">
        <f t="shared" ref="AT54:AT62" si="1">ROUND(SUM(AV54:AW54),2)</f>
        <v>0</v>
      </c>
      <c r="AU54" s="60">
        <f>ROUND(SUM(AU55:AU62),5)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ROUND(SUM(AZ55:AZ62),2)</f>
        <v>0</v>
      </c>
      <c r="BA54" s="59">
        <f>ROUND(SUM(BA55:BA62),2)</f>
        <v>0</v>
      </c>
      <c r="BB54" s="59">
        <f>ROUND(SUM(BB55:BB62),2)</f>
        <v>0</v>
      </c>
      <c r="BC54" s="59">
        <f>ROUND(SUM(BC55:BC62),2)</f>
        <v>0</v>
      </c>
      <c r="BD54" s="61">
        <f>ROUND(SUM(BD55:BD62),2)</f>
        <v>0</v>
      </c>
      <c r="BS54" s="62" t="s">
        <v>65</v>
      </c>
      <c r="BT54" s="62" t="s">
        <v>66</v>
      </c>
      <c r="BU54" s="63" t="s">
        <v>67</v>
      </c>
      <c r="BV54" s="62" t="s">
        <v>68</v>
      </c>
      <c r="BW54" s="62" t="s">
        <v>5</v>
      </c>
      <c r="BX54" s="62" t="s">
        <v>69</v>
      </c>
      <c r="CL54" s="62" t="s">
        <v>3</v>
      </c>
    </row>
    <row r="55" spans="1:91" s="6" customFormat="1" ht="16.5" customHeight="1" x14ac:dyDescent="0.2">
      <c r="A55" s="64" t="s">
        <v>70</v>
      </c>
      <c r="B55" s="65"/>
      <c r="C55" s="66"/>
      <c r="D55" s="246" t="s">
        <v>71</v>
      </c>
      <c r="E55" s="246"/>
      <c r="F55" s="246"/>
      <c r="G55" s="246"/>
      <c r="H55" s="246"/>
      <c r="I55" s="67"/>
      <c r="J55" s="246" t="s">
        <v>72</v>
      </c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39">
        <f>'01 - žst. Kasejovice - El...'!J30</f>
        <v>0</v>
      </c>
      <c r="AH55" s="240"/>
      <c r="AI55" s="240"/>
      <c r="AJ55" s="240"/>
      <c r="AK55" s="240"/>
      <c r="AL55" s="240"/>
      <c r="AM55" s="240"/>
      <c r="AN55" s="239">
        <f t="shared" si="0"/>
        <v>0</v>
      </c>
      <c r="AO55" s="240"/>
      <c r="AP55" s="240"/>
      <c r="AQ55" s="68" t="s">
        <v>73</v>
      </c>
      <c r="AR55" s="65"/>
      <c r="AS55" s="69">
        <v>0</v>
      </c>
      <c r="AT55" s="70">
        <f t="shared" si="1"/>
        <v>0</v>
      </c>
      <c r="AU55" s="71">
        <f>'01 - žst. Kasejovice - El...'!P79</f>
        <v>0</v>
      </c>
      <c r="AV55" s="70">
        <f>'01 - žst. Kasejovice - El...'!J33</f>
        <v>0</v>
      </c>
      <c r="AW55" s="70">
        <f>'01 - žst. Kasejovice - El...'!J34</f>
        <v>0</v>
      </c>
      <c r="AX55" s="70">
        <f>'01 - žst. Kasejovice - El...'!J35</f>
        <v>0</v>
      </c>
      <c r="AY55" s="70">
        <f>'01 - žst. Kasejovice - El...'!J36</f>
        <v>0</v>
      </c>
      <c r="AZ55" s="70">
        <f>'01 - žst. Kasejovice - El...'!F33</f>
        <v>0</v>
      </c>
      <c r="BA55" s="70">
        <f>'01 - žst. Kasejovice - El...'!F34</f>
        <v>0</v>
      </c>
      <c r="BB55" s="70">
        <f>'01 - žst. Kasejovice - El...'!F35</f>
        <v>0</v>
      </c>
      <c r="BC55" s="70">
        <f>'01 - žst. Kasejovice - El...'!F36</f>
        <v>0</v>
      </c>
      <c r="BD55" s="72">
        <f>'01 - žst. Kasejovice - El...'!F37</f>
        <v>0</v>
      </c>
      <c r="BT55" s="73" t="s">
        <v>74</v>
      </c>
      <c r="BV55" s="73" t="s">
        <v>68</v>
      </c>
      <c r="BW55" s="73" t="s">
        <v>75</v>
      </c>
      <c r="BX55" s="73" t="s">
        <v>5</v>
      </c>
      <c r="CL55" s="73" t="s">
        <v>3</v>
      </c>
      <c r="CM55" s="73" t="s">
        <v>76</v>
      </c>
    </row>
    <row r="56" spans="1:91" s="6" customFormat="1" ht="16.5" customHeight="1" x14ac:dyDescent="0.2">
      <c r="A56" s="64" t="s">
        <v>70</v>
      </c>
      <c r="B56" s="65"/>
      <c r="C56" s="66"/>
      <c r="D56" s="246" t="s">
        <v>77</v>
      </c>
      <c r="E56" s="246"/>
      <c r="F56" s="246"/>
      <c r="G56" s="246"/>
      <c r="H56" s="246"/>
      <c r="I56" s="67"/>
      <c r="J56" s="246" t="s">
        <v>78</v>
      </c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6"/>
      <c r="AD56" s="246"/>
      <c r="AE56" s="246"/>
      <c r="AF56" s="246"/>
      <c r="AG56" s="239">
        <f>'02 - žst. Kasejovice - Ze...'!J30</f>
        <v>0</v>
      </c>
      <c r="AH56" s="240"/>
      <c r="AI56" s="240"/>
      <c r="AJ56" s="240"/>
      <c r="AK56" s="240"/>
      <c r="AL56" s="240"/>
      <c r="AM56" s="240"/>
      <c r="AN56" s="239">
        <f t="shared" si="0"/>
        <v>0</v>
      </c>
      <c r="AO56" s="240"/>
      <c r="AP56" s="240"/>
      <c r="AQ56" s="68" t="s">
        <v>73</v>
      </c>
      <c r="AR56" s="65"/>
      <c r="AS56" s="69">
        <v>0</v>
      </c>
      <c r="AT56" s="70">
        <f t="shared" si="1"/>
        <v>0</v>
      </c>
      <c r="AU56" s="71">
        <f>'02 - žst. Kasejovice - Ze...'!P79</f>
        <v>0</v>
      </c>
      <c r="AV56" s="70">
        <f>'02 - žst. Kasejovice - Ze...'!J33</f>
        <v>0</v>
      </c>
      <c r="AW56" s="70">
        <f>'02 - žst. Kasejovice - Ze...'!J34</f>
        <v>0</v>
      </c>
      <c r="AX56" s="70">
        <f>'02 - žst. Kasejovice - Ze...'!J35</f>
        <v>0</v>
      </c>
      <c r="AY56" s="70">
        <f>'02 - žst. Kasejovice - Ze...'!J36</f>
        <v>0</v>
      </c>
      <c r="AZ56" s="70">
        <f>'02 - žst. Kasejovice - Ze...'!F33</f>
        <v>0</v>
      </c>
      <c r="BA56" s="70">
        <f>'02 - žst. Kasejovice - Ze...'!F34</f>
        <v>0</v>
      </c>
      <c r="BB56" s="70">
        <f>'02 - žst. Kasejovice - Ze...'!F35</f>
        <v>0</v>
      </c>
      <c r="BC56" s="70">
        <f>'02 - žst. Kasejovice - Ze...'!F36</f>
        <v>0</v>
      </c>
      <c r="BD56" s="72">
        <f>'02 - žst. Kasejovice - Ze...'!F37</f>
        <v>0</v>
      </c>
      <c r="BT56" s="73" t="s">
        <v>74</v>
      </c>
      <c r="BV56" s="73" t="s">
        <v>68</v>
      </c>
      <c r="BW56" s="73" t="s">
        <v>79</v>
      </c>
      <c r="BX56" s="73" t="s">
        <v>5</v>
      </c>
      <c r="CL56" s="73" t="s">
        <v>3</v>
      </c>
      <c r="CM56" s="73" t="s">
        <v>76</v>
      </c>
    </row>
    <row r="57" spans="1:91" s="6" customFormat="1" ht="16.5" customHeight="1" x14ac:dyDescent="0.2">
      <c r="A57" s="64" t="s">
        <v>70</v>
      </c>
      <c r="B57" s="65"/>
      <c r="C57" s="66"/>
      <c r="D57" s="246" t="s">
        <v>80</v>
      </c>
      <c r="E57" s="246"/>
      <c r="F57" s="246"/>
      <c r="G57" s="246"/>
      <c r="H57" s="246"/>
      <c r="I57" s="67"/>
      <c r="J57" s="246" t="s">
        <v>81</v>
      </c>
      <c r="K57" s="246"/>
      <c r="L57" s="246"/>
      <c r="M57" s="246"/>
      <c r="N57" s="246"/>
      <c r="O57" s="246"/>
      <c r="P57" s="246"/>
      <c r="Q57" s="246"/>
      <c r="R57" s="246"/>
      <c r="S57" s="246"/>
      <c r="T57" s="246"/>
      <c r="U57" s="246"/>
      <c r="V57" s="246"/>
      <c r="W57" s="246"/>
      <c r="X57" s="246"/>
      <c r="Y57" s="246"/>
      <c r="Z57" s="246"/>
      <c r="AA57" s="246"/>
      <c r="AB57" s="246"/>
      <c r="AC57" s="246"/>
      <c r="AD57" s="246"/>
      <c r="AE57" s="246"/>
      <c r="AF57" s="246"/>
      <c r="AG57" s="239">
        <f>'03 - žst. Kasejovice - VON '!J30</f>
        <v>0</v>
      </c>
      <c r="AH57" s="240"/>
      <c r="AI57" s="240"/>
      <c r="AJ57" s="240"/>
      <c r="AK57" s="240"/>
      <c r="AL57" s="240"/>
      <c r="AM57" s="240"/>
      <c r="AN57" s="239">
        <f t="shared" si="0"/>
        <v>0</v>
      </c>
      <c r="AO57" s="240"/>
      <c r="AP57" s="240"/>
      <c r="AQ57" s="68" t="s">
        <v>73</v>
      </c>
      <c r="AR57" s="65"/>
      <c r="AS57" s="69">
        <v>0</v>
      </c>
      <c r="AT57" s="70">
        <f t="shared" si="1"/>
        <v>0</v>
      </c>
      <c r="AU57" s="71">
        <f>'03 - žst. Kasejovice - VON '!P79</f>
        <v>0</v>
      </c>
      <c r="AV57" s="70">
        <f>'03 - žst. Kasejovice - VON '!J33</f>
        <v>0</v>
      </c>
      <c r="AW57" s="70">
        <f>'03 - žst. Kasejovice - VON '!J34</f>
        <v>0</v>
      </c>
      <c r="AX57" s="70">
        <f>'03 - žst. Kasejovice - VON '!J35</f>
        <v>0</v>
      </c>
      <c r="AY57" s="70">
        <f>'03 - žst. Kasejovice - VON '!J36</f>
        <v>0</v>
      </c>
      <c r="AZ57" s="70">
        <f>'03 - žst. Kasejovice - VON '!F33</f>
        <v>0</v>
      </c>
      <c r="BA57" s="70">
        <f>'03 - žst. Kasejovice - VON '!F34</f>
        <v>0</v>
      </c>
      <c r="BB57" s="70">
        <f>'03 - žst. Kasejovice - VON '!F35</f>
        <v>0</v>
      </c>
      <c r="BC57" s="70">
        <f>'03 - žst. Kasejovice - VON '!F36</f>
        <v>0</v>
      </c>
      <c r="BD57" s="72">
        <f>'03 - žst. Kasejovice - VON '!F37</f>
        <v>0</v>
      </c>
      <c r="BT57" s="73" t="s">
        <v>74</v>
      </c>
      <c r="BV57" s="73" t="s">
        <v>68</v>
      </c>
      <c r="BW57" s="73" t="s">
        <v>82</v>
      </c>
      <c r="BX57" s="73" t="s">
        <v>5</v>
      </c>
      <c r="CL57" s="73" t="s">
        <v>3</v>
      </c>
      <c r="CM57" s="73" t="s">
        <v>76</v>
      </c>
    </row>
    <row r="58" spans="1:91" s="6" customFormat="1" ht="24.75" customHeight="1" x14ac:dyDescent="0.2">
      <c r="A58" s="64" t="s">
        <v>70</v>
      </c>
      <c r="B58" s="65"/>
      <c r="C58" s="66"/>
      <c r="D58" s="246" t="s">
        <v>83</v>
      </c>
      <c r="E58" s="246"/>
      <c r="F58" s="246"/>
      <c r="G58" s="246"/>
      <c r="H58" s="246"/>
      <c r="I58" s="67"/>
      <c r="J58" s="246" t="s">
        <v>84</v>
      </c>
      <c r="K58" s="246"/>
      <c r="L58" s="246"/>
      <c r="M58" s="246"/>
      <c r="N58" s="246"/>
      <c r="O58" s="246"/>
      <c r="P58" s="246"/>
      <c r="Q58" s="246"/>
      <c r="R58" s="246"/>
      <c r="S58" s="246"/>
      <c r="T58" s="246"/>
      <c r="U58" s="246"/>
      <c r="V58" s="246"/>
      <c r="W58" s="246"/>
      <c r="X58" s="246"/>
      <c r="Y58" s="246"/>
      <c r="Z58" s="246"/>
      <c r="AA58" s="246"/>
      <c r="AB58" s="246"/>
      <c r="AC58" s="246"/>
      <c r="AD58" s="246"/>
      <c r="AE58" s="246"/>
      <c r="AF58" s="246"/>
      <c r="AG58" s="239">
        <f>'04 - žst. Kasejovice - Ma...'!J30</f>
        <v>0</v>
      </c>
      <c r="AH58" s="240"/>
      <c r="AI58" s="240"/>
      <c r="AJ58" s="240"/>
      <c r="AK58" s="240"/>
      <c r="AL58" s="240"/>
      <c r="AM58" s="240"/>
      <c r="AN58" s="239">
        <f t="shared" si="0"/>
        <v>0</v>
      </c>
      <c r="AO58" s="240"/>
      <c r="AP58" s="240"/>
      <c r="AQ58" s="68" t="s">
        <v>73</v>
      </c>
      <c r="AR58" s="65"/>
      <c r="AS58" s="69">
        <v>0</v>
      </c>
      <c r="AT58" s="70">
        <f t="shared" si="1"/>
        <v>0</v>
      </c>
      <c r="AU58" s="71">
        <f>'04 - žst. Kasejovice - Ma...'!P79</f>
        <v>0</v>
      </c>
      <c r="AV58" s="70">
        <f>'04 - žst. Kasejovice - Ma...'!J33</f>
        <v>0</v>
      </c>
      <c r="AW58" s="70">
        <f>'04 - žst. Kasejovice - Ma...'!J34</f>
        <v>0</v>
      </c>
      <c r="AX58" s="70">
        <f>'04 - žst. Kasejovice - Ma...'!J35</f>
        <v>0</v>
      </c>
      <c r="AY58" s="70">
        <f>'04 - žst. Kasejovice - Ma...'!J36</f>
        <v>0</v>
      </c>
      <c r="AZ58" s="70">
        <f>'04 - žst. Kasejovice - Ma...'!F33</f>
        <v>0</v>
      </c>
      <c r="BA58" s="70">
        <f>'04 - žst. Kasejovice - Ma...'!F34</f>
        <v>0</v>
      </c>
      <c r="BB58" s="70">
        <f>'04 - žst. Kasejovice - Ma...'!F35</f>
        <v>0</v>
      </c>
      <c r="BC58" s="70">
        <f>'04 - žst. Kasejovice - Ma...'!F36</f>
        <v>0</v>
      </c>
      <c r="BD58" s="72">
        <f>'04 - žst. Kasejovice - Ma...'!F37</f>
        <v>0</v>
      </c>
      <c r="BT58" s="73" t="s">
        <v>74</v>
      </c>
      <c r="BV58" s="73" t="s">
        <v>68</v>
      </c>
      <c r="BW58" s="73" t="s">
        <v>85</v>
      </c>
      <c r="BX58" s="73" t="s">
        <v>5</v>
      </c>
      <c r="CL58" s="73" t="s">
        <v>3</v>
      </c>
      <c r="CM58" s="73" t="s">
        <v>76</v>
      </c>
    </row>
    <row r="59" spans="1:91" s="6" customFormat="1" ht="16.5" customHeight="1" x14ac:dyDescent="0.2">
      <c r="A59" s="64" t="s">
        <v>70</v>
      </c>
      <c r="B59" s="65"/>
      <c r="C59" s="66"/>
      <c r="D59" s="246" t="s">
        <v>86</v>
      </c>
      <c r="E59" s="246"/>
      <c r="F59" s="246"/>
      <c r="G59" s="246"/>
      <c r="H59" s="246"/>
      <c r="I59" s="67"/>
      <c r="J59" s="246" t="s">
        <v>87</v>
      </c>
      <c r="K59" s="246"/>
      <c r="L59" s="246"/>
      <c r="M59" s="246"/>
      <c r="N59" s="246"/>
      <c r="O59" s="246"/>
      <c r="P59" s="246"/>
      <c r="Q59" s="246"/>
      <c r="R59" s="246"/>
      <c r="S59" s="246"/>
      <c r="T59" s="246"/>
      <c r="U59" s="246"/>
      <c r="V59" s="246"/>
      <c r="W59" s="246"/>
      <c r="X59" s="246"/>
      <c r="Y59" s="246"/>
      <c r="Z59" s="246"/>
      <c r="AA59" s="246"/>
      <c r="AB59" s="246"/>
      <c r="AC59" s="246"/>
      <c r="AD59" s="246"/>
      <c r="AE59" s="246"/>
      <c r="AF59" s="246"/>
      <c r="AG59" s="239">
        <f>'05 - žst- Blatná - Elektr...'!J30</f>
        <v>0</v>
      </c>
      <c r="AH59" s="240"/>
      <c r="AI59" s="240"/>
      <c r="AJ59" s="240"/>
      <c r="AK59" s="240"/>
      <c r="AL59" s="240"/>
      <c r="AM59" s="240"/>
      <c r="AN59" s="239">
        <f t="shared" si="0"/>
        <v>0</v>
      </c>
      <c r="AO59" s="240"/>
      <c r="AP59" s="240"/>
      <c r="AQ59" s="68" t="s">
        <v>73</v>
      </c>
      <c r="AR59" s="65"/>
      <c r="AS59" s="69">
        <v>0</v>
      </c>
      <c r="AT59" s="70">
        <f t="shared" si="1"/>
        <v>0</v>
      </c>
      <c r="AU59" s="71">
        <f>'05 - žst- Blatná - Elektr...'!P79</f>
        <v>0</v>
      </c>
      <c r="AV59" s="70">
        <f>'05 - žst- Blatná - Elektr...'!J33</f>
        <v>0</v>
      </c>
      <c r="AW59" s="70">
        <f>'05 - žst- Blatná - Elektr...'!J34</f>
        <v>0</v>
      </c>
      <c r="AX59" s="70">
        <f>'05 - žst- Blatná - Elektr...'!J35</f>
        <v>0</v>
      </c>
      <c r="AY59" s="70">
        <f>'05 - žst- Blatná - Elektr...'!J36</f>
        <v>0</v>
      </c>
      <c r="AZ59" s="70">
        <f>'05 - žst- Blatná - Elektr...'!F33</f>
        <v>0</v>
      </c>
      <c r="BA59" s="70">
        <f>'05 - žst- Blatná - Elektr...'!F34</f>
        <v>0</v>
      </c>
      <c r="BB59" s="70">
        <f>'05 - žst- Blatná - Elektr...'!F35</f>
        <v>0</v>
      </c>
      <c r="BC59" s="70">
        <f>'05 - žst- Blatná - Elektr...'!F36</f>
        <v>0</v>
      </c>
      <c r="BD59" s="72">
        <f>'05 - žst- Blatná - Elektr...'!F37</f>
        <v>0</v>
      </c>
      <c r="BT59" s="73" t="s">
        <v>74</v>
      </c>
      <c r="BV59" s="73" t="s">
        <v>68</v>
      </c>
      <c r="BW59" s="73" t="s">
        <v>88</v>
      </c>
      <c r="BX59" s="73" t="s">
        <v>5</v>
      </c>
      <c r="CL59" s="73" t="s">
        <v>3</v>
      </c>
      <c r="CM59" s="73" t="s">
        <v>76</v>
      </c>
    </row>
    <row r="60" spans="1:91" s="6" customFormat="1" ht="16.5" customHeight="1" x14ac:dyDescent="0.2">
      <c r="A60" s="64" t="s">
        <v>70</v>
      </c>
      <c r="B60" s="65"/>
      <c r="C60" s="66"/>
      <c r="D60" s="246" t="s">
        <v>89</v>
      </c>
      <c r="E60" s="246"/>
      <c r="F60" s="246"/>
      <c r="G60" s="246"/>
      <c r="H60" s="246"/>
      <c r="I60" s="67"/>
      <c r="J60" s="246" t="s">
        <v>90</v>
      </c>
      <c r="K60" s="246"/>
      <c r="L60" s="246"/>
      <c r="M60" s="246"/>
      <c r="N60" s="246"/>
      <c r="O60" s="246"/>
      <c r="P60" s="246"/>
      <c r="Q60" s="246"/>
      <c r="R60" s="246"/>
      <c r="S60" s="246"/>
      <c r="T60" s="246"/>
      <c r="U60" s="246"/>
      <c r="V60" s="246"/>
      <c r="W60" s="246"/>
      <c r="X60" s="246"/>
      <c r="Y60" s="246"/>
      <c r="Z60" s="246"/>
      <c r="AA60" s="246"/>
      <c r="AB60" s="246"/>
      <c r="AC60" s="246"/>
      <c r="AD60" s="246"/>
      <c r="AE60" s="246"/>
      <c r="AF60" s="246"/>
      <c r="AG60" s="239">
        <f>'06 - žst- Blatná - Zemní ...'!J30</f>
        <v>0</v>
      </c>
      <c r="AH60" s="240"/>
      <c r="AI60" s="240"/>
      <c r="AJ60" s="240"/>
      <c r="AK60" s="240"/>
      <c r="AL60" s="240"/>
      <c r="AM60" s="240"/>
      <c r="AN60" s="239">
        <f t="shared" si="0"/>
        <v>0</v>
      </c>
      <c r="AO60" s="240"/>
      <c r="AP60" s="240"/>
      <c r="AQ60" s="68" t="s">
        <v>73</v>
      </c>
      <c r="AR60" s="65"/>
      <c r="AS60" s="69">
        <v>0</v>
      </c>
      <c r="AT60" s="70">
        <f t="shared" si="1"/>
        <v>0</v>
      </c>
      <c r="AU60" s="71">
        <f>'06 - žst- Blatná - Zemní ...'!P79</f>
        <v>0</v>
      </c>
      <c r="AV60" s="70">
        <f>'06 - žst- Blatná - Zemní ...'!J33</f>
        <v>0</v>
      </c>
      <c r="AW60" s="70">
        <f>'06 - žst- Blatná - Zemní ...'!J34</f>
        <v>0</v>
      </c>
      <c r="AX60" s="70">
        <f>'06 - žst- Blatná - Zemní ...'!J35</f>
        <v>0</v>
      </c>
      <c r="AY60" s="70">
        <f>'06 - žst- Blatná - Zemní ...'!J36</f>
        <v>0</v>
      </c>
      <c r="AZ60" s="70">
        <f>'06 - žst- Blatná - Zemní ...'!F33</f>
        <v>0</v>
      </c>
      <c r="BA60" s="70">
        <f>'06 - žst- Blatná - Zemní ...'!F34</f>
        <v>0</v>
      </c>
      <c r="BB60" s="70">
        <f>'06 - žst- Blatná - Zemní ...'!F35</f>
        <v>0</v>
      </c>
      <c r="BC60" s="70">
        <f>'06 - žst- Blatná - Zemní ...'!F36</f>
        <v>0</v>
      </c>
      <c r="BD60" s="72">
        <f>'06 - žst- Blatná - Zemní ...'!F37</f>
        <v>0</v>
      </c>
      <c r="BT60" s="73" t="s">
        <v>74</v>
      </c>
      <c r="BV60" s="73" t="s">
        <v>68</v>
      </c>
      <c r="BW60" s="73" t="s">
        <v>91</v>
      </c>
      <c r="BX60" s="73" t="s">
        <v>5</v>
      </c>
      <c r="CL60" s="73" t="s">
        <v>3</v>
      </c>
      <c r="CM60" s="73" t="s">
        <v>76</v>
      </c>
    </row>
    <row r="61" spans="1:91" s="6" customFormat="1" ht="16.5" customHeight="1" x14ac:dyDescent="0.2">
      <c r="A61" s="64" t="s">
        <v>70</v>
      </c>
      <c r="B61" s="65"/>
      <c r="C61" s="66"/>
      <c r="D61" s="246" t="s">
        <v>92</v>
      </c>
      <c r="E61" s="246"/>
      <c r="F61" s="246"/>
      <c r="G61" s="246"/>
      <c r="H61" s="246"/>
      <c r="I61" s="67"/>
      <c r="J61" s="246" t="s">
        <v>93</v>
      </c>
      <c r="K61" s="246"/>
      <c r="L61" s="246"/>
      <c r="M61" s="246"/>
      <c r="N61" s="246"/>
      <c r="O61" s="246"/>
      <c r="P61" s="246"/>
      <c r="Q61" s="246"/>
      <c r="R61" s="246"/>
      <c r="S61" s="246"/>
      <c r="T61" s="246"/>
      <c r="U61" s="246"/>
      <c r="V61" s="246"/>
      <c r="W61" s="246"/>
      <c r="X61" s="246"/>
      <c r="Y61" s="246"/>
      <c r="Z61" s="246"/>
      <c r="AA61" s="246"/>
      <c r="AB61" s="246"/>
      <c r="AC61" s="246"/>
      <c r="AD61" s="246"/>
      <c r="AE61" s="246"/>
      <c r="AF61" s="246"/>
      <c r="AG61" s="239">
        <f>'07 - žst- Blatná - VON'!J30</f>
        <v>0</v>
      </c>
      <c r="AH61" s="240"/>
      <c r="AI61" s="240"/>
      <c r="AJ61" s="240"/>
      <c r="AK61" s="240"/>
      <c r="AL61" s="240"/>
      <c r="AM61" s="240"/>
      <c r="AN61" s="239">
        <f t="shared" si="0"/>
        <v>0</v>
      </c>
      <c r="AO61" s="240"/>
      <c r="AP61" s="240"/>
      <c r="AQ61" s="68" t="s">
        <v>73</v>
      </c>
      <c r="AR61" s="65"/>
      <c r="AS61" s="69">
        <v>0</v>
      </c>
      <c r="AT61" s="70">
        <f t="shared" si="1"/>
        <v>0</v>
      </c>
      <c r="AU61" s="71">
        <f>'07 - žst- Blatná - VON'!P79</f>
        <v>0</v>
      </c>
      <c r="AV61" s="70">
        <f>'07 - žst- Blatná - VON'!J33</f>
        <v>0</v>
      </c>
      <c r="AW61" s="70">
        <f>'07 - žst- Blatná - VON'!J34</f>
        <v>0</v>
      </c>
      <c r="AX61" s="70">
        <f>'07 - žst- Blatná - VON'!J35</f>
        <v>0</v>
      </c>
      <c r="AY61" s="70">
        <f>'07 - žst- Blatná - VON'!J36</f>
        <v>0</v>
      </c>
      <c r="AZ61" s="70">
        <f>'07 - žst- Blatná - VON'!F33</f>
        <v>0</v>
      </c>
      <c r="BA61" s="70">
        <f>'07 - žst- Blatná - VON'!F34</f>
        <v>0</v>
      </c>
      <c r="BB61" s="70">
        <f>'07 - žst- Blatná - VON'!F35</f>
        <v>0</v>
      </c>
      <c r="BC61" s="70">
        <f>'07 - žst- Blatná - VON'!F36</f>
        <v>0</v>
      </c>
      <c r="BD61" s="72">
        <f>'07 - žst- Blatná - VON'!F37</f>
        <v>0</v>
      </c>
      <c r="BT61" s="73" t="s">
        <v>74</v>
      </c>
      <c r="BV61" s="73" t="s">
        <v>68</v>
      </c>
      <c r="BW61" s="73" t="s">
        <v>94</v>
      </c>
      <c r="BX61" s="73" t="s">
        <v>5</v>
      </c>
      <c r="CL61" s="73" t="s">
        <v>3</v>
      </c>
      <c r="CM61" s="73" t="s">
        <v>76</v>
      </c>
    </row>
    <row r="62" spans="1:91" s="6" customFormat="1" ht="24.75" customHeight="1" x14ac:dyDescent="0.2">
      <c r="A62" s="64" t="s">
        <v>70</v>
      </c>
      <c r="B62" s="65"/>
      <c r="C62" s="66"/>
      <c r="D62" s="246" t="s">
        <v>95</v>
      </c>
      <c r="E62" s="246"/>
      <c r="F62" s="246"/>
      <c r="G62" s="246"/>
      <c r="H62" s="246"/>
      <c r="I62" s="67"/>
      <c r="J62" s="246" t="s">
        <v>96</v>
      </c>
      <c r="K62" s="246"/>
      <c r="L62" s="246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6"/>
      <c r="Y62" s="246"/>
      <c r="Z62" s="246"/>
      <c r="AA62" s="246"/>
      <c r="AB62" s="246"/>
      <c r="AC62" s="246"/>
      <c r="AD62" s="246"/>
      <c r="AE62" s="246"/>
      <c r="AF62" s="246"/>
      <c r="AG62" s="239">
        <f>'08 - žst. Blatná - Materi...'!J30</f>
        <v>0</v>
      </c>
      <c r="AH62" s="240"/>
      <c r="AI62" s="240"/>
      <c r="AJ62" s="240"/>
      <c r="AK62" s="240"/>
      <c r="AL62" s="240"/>
      <c r="AM62" s="240"/>
      <c r="AN62" s="239">
        <f t="shared" si="0"/>
        <v>0</v>
      </c>
      <c r="AO62" s="240"/>
      <c r="AP62" s="240"/>
      <c r="AQ62" s="68" t="s">
        <v>73</v>
      </c>
      <c r="AR62" s="65"/>
      <c r="AS62" s="74">
        <v>0</v>
      </c>
      <c r="AT62" s="75">
        <f t="shared" si="1"/>
        <v>0</v>
      </c>
      <c r="AU62" s="76">
        <f>'08 - žst. Blatná - Materi...'!P79</f>
        <v>0</v>
      </c>
      <c r="AV62" s="75">
        <f>'08 - žst. Blatná - Materi...'!J33</f>
        <v>0</v>
      </c>
      <c r="AW62" s="75">
        <f>'08 - žst. Blatná - Materi...'!J34</f>
        <v>0</v>
      </c>
      <c r="AX62" s="75">
        <f>'08 - žst. Blatná - Materi...'!J35</f>
        <v>0</v>
      </c>
      <c r="AY62" s="75">
        <f>'08 - žst. Blatná - Materi...'!J36</f>
        <v>0</v>
      </c>
      <c r="AZ62" s="75">
        <f>'08 - žst. Blatná - Materi...'!F33</f>
        <v>0</v>
      </c>
      <c r="BA62" s="75">
        <f>'08 - žst. Blatná - Materi...'!F34</f>
        <v>0</v>
      </c>
      <c r="BB62" s="75">
        <f>'08 - žst. Blatná - Materi...'!F35</f>
        <v>0</v>
      </c>
      <c r="BC62" s="75">
        <f>'08 - žst. Blatná - Materi...'!F36</f>
        <v>0</v>
      </c>
      <c r="BD62" s="77">
        <f>'08 - žst. Blatná - Materi...'!F37</f>
        <v>0</v>
      </c>
      <c r="BT62" s="73" t="s">
        <v>74</v>
      </c>
      <c r="BV62" s="73" t="s">
        <v>68</v>
      </c>
      <c r="BW62" s="73" t="s">
        <v>97</v>
      </c>
      <c r="BX62" s="73" t="s">
        <v>5</v>
      </c>
      <c r="CL62" s="73" t="s">
        <v>3</v>
      </c>
      <c r="CM62" s="73" t="s">
        <v>76</v>
      </c>
    </row>
    <row r="63" spans="1:91" s="1" customFormat="1" ht="30" customHeight="1" x14ac:dyDescent="0.2">
      <c r="B63" s="26"/>
      <c r="AR63" s="26"/>
    </row>
    <row r="64" spans="1:91" s="1" customFormat="1" ht="6.95" customHeight="1" x14ac:dyDescent="0.2"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26"/>
    </row>
  </sheetData>
  <sheetProtection algorithmName="SHA-512" hashValue="Pm31kTp3outQhBljbRxpJ7enndOj8ImPo+gCSYH/ROCxmncQJAfPV+VdwEToAkE12sza0ss8X2lLnKTNkW0tnw==" saltValue="KgQUyvCRSfH/8WprkdonFg==" spinCount="100000" sheet="1" objects="1" scenarios="1"/>
  <mergeCells count="70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9:H59"/>
    <mergeCell ref="J59:AF59"/>
    <mergeCell ref="J56:AF56"/>
    <mergeCell ref="D56:H56"/>
    <mergeCell ref="AG56:AM56"/>
    <mergeCell ref="D57:H57"/>
    <mergeCell ref="J57:AF57"/>
    <mergeCell ref="AG57:AM57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K30:AO30"/>
    <mergeCell ref="L30:P30"/>
    <mergeCell ref="W30:AE30"/>
    <mergeCell ref="L31:P31"/>
    <mergeCell ref="AN62:AP62"/>
    <mergeCell ref="AG62:AM62"/>
    <mergeCell ref="AN59:AP59"/>
    <mergeCell ref="AG59:AM59"/>
    <mergeCell ref="AN56:AP56"/>
    <mergeCell ref="AN57:AP57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 - žst. Kasejovice - El...'!C2" display="/" xr:uid="{00000000-0004-0000-0000-000000000000}"/>
    <hyperlink ref="A56" location="'02 - žst. Kasejovice - Ze...'!C2" display="/" xr:uid="{00000000-0004-0000-0000-000001000000}"/>
    <hyperlink ref="A57" location="'03 - žst. Kasejovice - VON '!C2" display="/" xr:uid="{00000000-0004-0000-0000-000002000000}"/>
    <hyperlink ref="A58" location="'04 - žst. Kasejovice - Ma...'!C2" display="/" xr:uid="{00000000-0004-0000-0000-000003000000}"/>
    <hyperlink ref="A59" location="'05 - žst- Blatná - Elektr...'!C2" display="/" xr:uid="{00000000-0004-0000-0000-000004000000}"/>
    <hyperlink ref="A60" location="'06 - žst- Blatná - Zemní ...'!C2" display="/" xr:uid="{00000000-0004-0000-0000-000005000000}"/>
    <hyperlink ref="A61" location="'07 - žst- Blatná - VON'!C2" display="/" xr:uid="{00000000-0004-0000-0000-000006000000}"/>
    <hyperlink ref="A62" location="'08 - žst. Blatná - Materi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8"/>
  <sheetViews>
    <sheetView showGridLines="0" zoomScale="110" zoomScaleNormal="110" workbookViewId="0">
      <selection activeCell="F29" sqref="F29"/>
    </sheetView>
  </sheetViews>
  <sheetFormatPr defaultRowHeight="11.25" x14ac:dyDescent="0.2"/>
  <cols>
    <col min="1" max="1" width="8.33203125" style="117" customWidth="1"/>
    <col min="2" max="2" width="1.6640625" style="117" customWidth="1"/>
    <col min="3" max="4" width="5" style="117" customWidth="1"/>
    <col min="5" max="5" width="11.6640625" style="117" customWidth="1"/>
    <col min="6" max="6" width="9.1640625" style="117" customWidth="1"/>
    <col min="7" max="7" width="5" style="117" customWidth="1"/>
    <col min="8" max="8" width="77.83203125" style="117" customWidth="1"/>
    <col min="9" max="10" width="20" style="117" customWidth="1"/>
    <col min="11" max="11" width="1.6640625" style="117" customWidth="1"/>
  </cols>
  <sheetData>
    <row r="1" spans="2:11" customFormat="1" ht="37.5" customHeight="1" x14ac:dyDescent="0.2"/>
    <row r="2" spans="2:11" customFormat="1" ht="7.5" customHeight="1" x14ac:dyDescent="0.2">
      <c r="B2" s="118"/>
      <c r="C2" s="119"/>
      <c r="D2" s="119"/>
      <c r="E2" s="119"/>
      <c r="F2" s="119"/>
      <c r="G2" s="119"/>
      <c r="H2" s="119"/>
      <c r="I2" s="119"/>
      <c r="J2" s="119"/>
      <c r="K2" s="120"/>
    </row>
    <row r="3" spans="2:11" s="9" customFormat="1" ht="45" customHeight="1" x14ac:dyDescent="0.2">
      <c r="B3" s="121"/>
      <c r="C3" s="264" t="s">
        <v>1087</v>
      </c>
      <c r="D3" s="264"/>
      <c r="E3" s="264"/>
      <c r="F3" s="264"/>
      <c r="G3" s="264"/>
      <c r="H3" s="264"/>
      <c r="I3" s="264"/>
      <c r="J3" s="264"/>
      <c r="K3" s="122"/>
    </row>
    <row r="4" spans="2:11" customFormat="1" ht="25.5" customHeight="1" x14ac:dyDescent="0.3">
      <c r="B4" s="123"/>
      <c r="C4" s="265" t="s">
        <v>1088</v>
      </c>
      <c r="D4" s="265"/>
      <c r="E4" s="265"/>
      <c r="F4" s="265"/>
      <c r="G4" s="265"/>
      <c r="H4" s="265"/>
      <c r="I4" s="265"/>
      <c r="J4" s="265"/>
      <c r="K4" s="124"/>
    </row>
    <row r="5" spans="2:11" customFormat="1" ht="5.25" customHeight="1" x14ac:dyDescent="0.2">
      <c r="B5" s="123"/>
      <c r="C5" s="125"/>
      <c r="D5" s="125"/>
      <c r="E5" s="125"/>
      <c r="F5" s="125"/>
      <c r="G5" s="125"/>
      <c r="H5" s="125"/>
      <c r="I5" s="125"/>
      <c r="J5" s="125"/>
      <c r="K5" s="124"/>
    </row>
    <row r="6" spans="2:11" customFormat="1" ht="15" customHeight="1" x14ac:dyDescent="0.2">
      <c r="B6" s="123"/>
      <c r="C6" s="263" t="s">
        <v>1089</v>
      </c>
      <c r="D6" s="263"/>
      <c r="E6" s="263"/>
      <c r="F6" s="263"/>
      <c r="G6" s="263"/>
      <c r="H6" s="263"/>
      <c r="I6" s="263"/>
      <c r="J6" s="263"/>
      <c r="K6" s="124"/>
    </row>
    <row r="7" spans="2:11" customFormat="1" ht="15" customHeight="1" x14ac:dyDescent="0.2">
      <c r="B7" s="127"/>
      <c r="C7" s="263" t="s">
        <v>1090</v>
      </c>
      <c r="D7" s="263"/>
      <c r="E7" s="263"/>
      <c r="F7" s="263"/>
      <c r="G7" s="263"/>
      <c r="H7" s="263"/>
      <c r="I7" s="263"/>
      <c r="J7" s="263"/>
      <c r="K7" s="124"/>
    </row>
    <row r="8" spans="2:11" customFormat="1" ht="12.75" customHeight="1" x14ac:dyDescent="0.2">
      <c r="B8" s="127"/>
      <c r="C8" s="126"/>
      <c r="D8" s="126"/>
      <c r="E8" s="126"/>
      <c r="F8" s="126"/>
      <c r="G8" s="126"/>
      <c r="H8" s="126"/>
      <c r="I8" s="126"/>
      <c r="J8" s="126"/>
      <c r="K8" s="124"/>
    </row>
    <row r="9" spans="2:11" customFormat="1" ht="15" customHeight="1" x14ac:dyDescent="0.2">
      <c r="B9" s="127"/>
      <c r="C9" s="263" t="s">
        <v>1091</v>
      </c>
      <c r="D9" s="263"/>
      <c r="E9" s="263"/>
      <c r="F9" s="263"/>
      <c r="G9" s="263"/>
      <c r="H9" s="263"/>
      <c r="I9" s="263"/>
      <c r="J9" s="263"/>
      <c r="K9" s="124"/>
    </row>
    <row r="10" spans="2:11" customFormat="1" ht="15" customHeight="1" x14ac:dyDescent="0.2">
      <c r="B10" s="127"/>
      <c r="C10" s="126"/>
      <c r="D10" s="263" t="s">
        <v>1092</v>
      </c>
      <c r="E10" s="263"/>
      <c r="F10" s="263"/>
      <c r="G10" s="263"/>
      <c r="H10" s="263"/>
      <c r="I10" s="263"/>
      <c r="J10" s="263"/>
      <c r="K10" s="124"/>
    </row>
    <row r="11" spans="2:11" customFormat="1" ht="15" customHeight="1" x14ac:dyDescent="0.2">
      <c r="B11" s="127"/>
      <c r="C11" s="128"/>
      <c r="D11" s="263" t="s">
        <v>1093</v>
      </c>
      <c r="E11" s="263"/>
      <c r="F11" s="263"/>
      <c r="G11" s="263"/>
      <c r="H11" s="263"/>
      <c r="I11" s="263"/>
      <c r="J11" s="263"/>
      <c r="K11" s="124"/>
    </row>
    <row r="12" spans="2:11" customFormat="1" ht="15" customHeight="1" x14ac:dyDescent="0.2">
      <c r="B12" s="127"/>
      <c r="C12" s="128"/>
      <c r="D12" s="126"/>
      <c r="E12" s="126"/>
      <c r="F12" s="126"/>
      <c r="G12" s="126"/>
      <c r="H12" s="126"/>
      <c r="I12" s="126"/>
      <c r="J12" s="126"/>
      <c r="K12" s="124"/>
    </row>
    <row r="13" spans="2:11" customFormat="1" ht="15" customHeight="1" x14ac:dyDescent="0.2">
      <c r="B13" s="127"/>
      <c r="C13" s="128"/>
      <c r="D13" s="129" t="s">
        <v>1094</v>
      </c>
      <c r="E13" s="126"/>
      <c r="F13" s="126"/>
      <c r="G13" s="126"/>
      <c r="H13" s="126"/>
      <c r="I13" s="126"/>
      <c r="J13" s="126"/>
      <c r="K13" s="124"/>
    </row>
    <row r="14" spans="2:11" customFormat="1" ht="12.75" customHeight="1" x14ac:dyDescent="0.2">
      <c r="B14" s="127"/>
      <c r="C14" s="128"/>
      <c r="D14" s="128"/>
      <c r="E14" s="128"/>
      <c r="F14" s="128"/>
      <c r="G14" s="128"/>
      <c r="H14" s="128"/>
      <c r="I14" s="128"/>
      <c r="J14" s="128"/>
      <c r="K14" s="124"/>
    </row>
    <row r="15" spans="2:11" customFormat="1" ht="15" customHeight="1" x14ac:dyDescent="0.2">
      <c r="B15" s="127"/>
      <c r="C15" s="128"/>
      <c r="D15" s="263" t="s">
        <v>1095</v>
      </c>
      <c r="E15" s="263"/>
      <c r="F15" s="263"/>
      <c r="G15" s="263"/>
      <c r="H15" s="263"/>
      <c r="I15" s="263"/>
      <c r="J15" s="263"/>
      <c r="K15" s="124"/>
    </row>
    <row r="16" spans="2:11" customFormat="1" ht="15" customHeight="1" x14ac:dyDescent="0.2">
      <c r="B16" s="127"/>
      <c r="C16" s="128"/>
      <c r="D16" s="263" t="s">
        <v>1096</v>
      </c>
      <c r="E16" s="263"/>
      <c r="F16" s="263"/>
      <c r="G16" s="263"/>
      <c r="H16" s="263"/>
      <c r="I16" s="263"/>
      <c r="J16" s="263"/>
      <c r="K16" s="124"/>
    </row>
    <row r="17" spans="2:11" customFormat="1" ht="15" customHeight="1" x14ac:dyDescent="0.2">
      <c r="B17" s="127"/>
      <c r="C17" s="128"/>
      <c r="D17" s="263" t="s">
        <v>1097</v>
      </c>
      <c r="E17" s="263"/>
      <c r="F17" s="263"/>
      <c r="G17" s="263"/>
      <c r="H17" s="263"/>
      <c r="I17" s="263"/>
      <c r="J17" s="263"/>
      <c r="K17" s="124"/>
    </row>
    <row r="18" spans="2:11" customFormat="1" ht="15" customHeight="1" x14ac:dyDescent="0.2">
      <c r="B18" s="127"/>
      <c r="C18" s="128"/>
      <c r="D18" s="128"/>
      <c r="E18" s="130" t="s">
        <v>73</v>
      </c>
      <c r="F18" s="263" t="s">
        <v>1098</v>
      </c>
      <c r="G18" s="263"/>
      <c r="H18" s="263"/>
      <c r="I18" s="263"/>
      <c r="J18" s="263"/>
      <c r="K18" s="124"/>
    </row>
    <row r="19" spans="2:11" customFormat="1" ht="15" customHeight="1" x14ac:dyDescent="0.2">
      <c r="B19" s="127"/>
      <c r="C19" s="128"/>
      <c r="D19" s="128"/>
      <c r="E19" s="130" t="s">
        <v>1099</v>
      </c>
      <c r="F19" s="263" t="s">
        <v>1100</v>
      </c>
      <c r="G19" s="263"/>
      <c r="H19" s="263"/>
      <c r="I19" s="263"/>
      <c r="J19" s="263"/>
      <c r="K19" s="124"/>
    </row>
    <row r="20" spans="2:11" customFormat="1" ht="15" customHeight="1" x14ac:dyDescent="0.2">
      <c r="B20" s="127"/>
      <c r="C20" s="128"/>
      <c r="D20" s="128"/>
      <c r="E20" s="130" t="s">
        <v>1101</v>
      </c>
      <c r="F20" s="263" t="s">
        <v>1102</v>
      </c>
      <c r="G20" s="263"/>
      <c r="H20" s="263"/>
      <c r="I20" s="263"/>
      <c r="J20" s="263"/>
      <c r="K20" s="124"/>
    </row>
    <row r="21" spans="2:11" customFormat="1" ht="15" customHeight="1" x14ac:dyDescent="0.2">
      <c r="B21" s="127"/>
      <c r="C21" s="128"/>
      <c r="D21" s="128"/>
      <c r="E21" s="130" t="s">
        <v>1103</v>
      </c>
      <c r="F21" s="263" t="s">
        <v>1104</v>
      </c>
      <c r="G21" s="263"/>
      <c r="H21" s="263"/>
      <c r="I21" s="263"/>
      <c r="J21" s="263"/>
      <c r="K21" s="124"/>
    </row>
    <row r="22" spans="2:11" customFormat="1" ht="15" customHeight="1" x14ac:dyDescent="0.2">
      <c r="B22" s="127"/>
      <c r="C22" s="128"/>
      <c r="D22" s="128"/>
      <c r="E22" s="130" t="s">
        <v>1105</v>
      </c>
      <c r="F22" s="263" t="s">
        <v>1106</v>
      </c>
      <c r="G22" s="263"/>
      <c r="H22" s="263"/>
      <c r="I22" s="263"/>
      <c r="J22" s="263"/>
      <c r="K22" s="124"/>
    </row>
    <row r="23" spans="2:11" customFormat="1" ht="15" customHeight="1" x14ac:dyDescent="0.2">
      <c r="B23" s="127"/>
      <c r="C23" s="128"/>
      <c r="D23" s="128"/>
      <c r="E23" s="130" t="s">
        <v>1107</v>
      </c>
      <c r="F23" s="263" t="s">
        <v>1108</v>
      </c>
      <c r="G23" s="263"/>
      <c r="H23" s="263"/>
      <c r="I23" s="263"/>
      <c r="J23" s="263"/>
      <c r="K23" s="124"/>
    </row>
    <row r="24" spans="2:11" customFormat="1" ht="12.75" customHeight="1" x14ac:dyDescent="0.2">
      <c r="B24" s="127"/>
      <c r="C24" s="128"/>
      <c r="D24" s="128"/>
      <c r="E24" s="128"/>
      <c r="F24" s="128"/>
      <c r="G24" s="128"/>
      <c r="H24" s="128"/>
      <c r="I24" s="128"/>
      <c r="J24" s="128"/>
      <c r="K24" s="124"/>
    </row>
    <row r="25" spans="2:11" customFormat="1" ht="15" customHeight="1" x14ac:dyDescent="0.2">
      <c r="B25" s="127"/>
      <c r="C25" s="263" t="s">
        <v>1109</v>
      </c>
      <c r="D25" s="263"/>
      <c r="E25" s="263"/>
      <c r="F25" s="263"/>
      <c r="G25" s="263"/>
      <c r="H25" s="263"/>
      <c r="I25" s="263"/>
      <c r="J25" s="263"/>
      <c r="K25" s="124"/>
    </row>
    <row r="26" spans="2:11" customFormat="1" ht="15" customHeight="1" x14ac:dyDescent="0.2">
      <c r="B26" s="127"/>
      <c r="C26" s="263" t="s">
        <v>1110</v>
      </c>
      <c r="D26" s="263"/>
      <c r="E26" s="263"/>
      <c r="F26" s="263"/>
      <c r="G26" s="263"/>
      <c r="H26" s="263"/>
      <c r="I26" s="263"/>
      <c r="J26" s="263"/>
      <c r="K26" s="124"/>
    </row>
    <row r="27" spans="2:11" customFormat="1" ht="15" customHeight="1" x14ac:dyDescent="0.2">
      <c r="B27" s="127"/>
      <c r="C27" s="126"/>
      <c r="D27" s="263" t="s">
        <v>1111</v>
      </c>
      <c r="E27" s="263"/>
      <c r="F27" s="263"/>
      <c r="G27" s="263"/>
      <c r="H27" s="263"/>
      <c r="I27" s="263"/>
      <c r="J27" s="263"/>
      <c r="K27" s="124"/>
    </row>
    <row r="28" spans="2:11" customFormat="1" ht="15" customHeight="1" x14ac:dyDescent="0.2">
      <c r="B28" s="127"/>
      <c r="C28" s="128"/>
      <c r="D28" s="263" t="s">
        <v>1112</v>
      </c>
      <c r="E28" s="263"/>
      <c r="F28" s="263"/>
      <c r="G28" s="263"/>
      <c r="H28" s="263"/>
      <c r="I28" s="263"/>
      <c r="J28" s="263"/>
      <c r="K28" s="124"/>
    </row>
    <row r="29" spans="2:11" customFormat="1" ht="12.75" customHeight="1" x14ac:dyDescent="0.2">
      <c r="B29" s="127"/>
      <c r="C29" s="128"/>
      <c r="D29" s="128"/>
      <c r="E29" s="128"/>
      <c r="F29" s="128"/>
      <c r="G29" s="128"/>
      <c r="H29" s="128"/>
      <c r="I29" s="128"/>
      <c r="J29" s="128"/>
      <c r="K29" s="124"/>
    </row>
    <row r="30" spans="2:11" customFormat="1" ht="15" customHeight="1" x14ac:dyDescent="0.2">
      <c r="B30" s="127"/>
      <c r="C30" s="128"/>
      <c r="D30" s="263" t="s">
        <v>1113</v>
      </c>
      <c r="E30" s="263"/>
      <c r="F30" s="263"/>
      <c r="G30" s="263"/>
      <c r="H30" s="263"/>
      <c r="I30" s="263"/>
      <c r="J30" s="263"/>
      <c r="K30" s="124"/>
    </row>
    <row r="31" spans="2:11" customFormat="1" ht="15" customHeight="1" x14ac:dyDescent="0.2">
      <c r="B31" s="127"/>
      <c r="C31" s="128"/>
      <c r="D31" s="263" t="s">
        <v>1114</v>
      </c>
      <c r="E31" s="263"/>
      <c r="F31" s="263"/>
      <c r="G31" s="263"/>
      <c r="H31" s="263"/>
      <c r="I31" s="263"/>
      <c r="J31" s="263"/>
      <c r="K31" s="124"/>
    </row>
    <row r="32" spans="2:11" customFormat="1" ht="12.75" customHeight="1" x14ac:dyDescent="0.2">
      <c r="B32" s="127"/>
      <c r="C32" s="128"/>
      <c r="D32" s="128"/>
      <c r="E32" s="128"/>
      <c r="F32" s="128"/>
      <c r="G32" s="128"/>
      <c r="H32" s="128"/>
      <c r="I32" s="128"/>
      <c r="J32" s="128"/>
      <c r="K32" s="124"/>
    </row>
    <row r="33" spans="2:11" customFormat="1" ht="15" customHeight="1" x14ac:dyDescent="0.2">
      <c r="B33" s="127"/>
      <c r="C33" s="128"/>
      <c r="D33" s="263" t="s">
        <v>1115</v>
      </c>
      <c r="E33" s="263"/>
      <c r="F33" s="263"/>
      <c r="G33" s="263"/>
      <c r="H33" s="263"/>
      <c r="I33" s="263"/>
      <c r="J33" s="263"/>
      <c r="K33" s="124"/>
    </row>
    <row r="34" spans="2:11" customFormat="1" ht="15" customHeight="1" x14ac:dyDescent="0.2">
      <c r="B34" s="127"/>
      <c r="C34" s="128"/>
      <c r="D34" s="263" t="s">
        <v>1116</v>
      </c>
      <c r="E34" s="263"/>
      <c r="F34" s="263"/>
      <c r="G34" s="263"/>
      <c r="H34" s="263"/>
      <c r="I34" s="263"/>
      <c r="J34" s="263"/>
      <c r="K34" s="124"/>
    </row>
    <row r="35" spans="2:11" customFormat="1" ht="15" customHeight="1" x14ac:dyDescent="0.2">
      <c r="B35" s="127"/>
      <c r="C35" s="128"/>
      <c r="D35" s="263" t="s">
        <v>1117</v>
      </c>
      <c r="E35" s="263"/>
      <c r="F35" s="263"/>
      <c r="G35" s="263"/>
      <c r="H35" s="263"/>
      <c r="I35" s="263"/>
      <c r="J35" s="263"/>
      <c r="K35" s="124"/>
    </row>
    <row r="36" spans="2:11" customFormat="1" ht="15" customHeight="1" x14ac:dyDescent="0.2">
      <c r="B36" s="127"/>
      <c r="C36" s="128"/>
      <c r="D36" s="126"/>
      <c r="E36" s="129" t="s">
        <v>106</v>
      </c>
      <c r="F36" s="126"/>
      <c r="G36" s="263" t="s">
        <v>1118</v>
      </c>
      <c r="H36" s="263"/>
      <c r="I36" s="263"/>
      <c r="J36" s="263"/>
      <c r="K36" s="124"/>
    </row>
    <row r="37" spans="2:11" customFormat="1" ht="30.75" customHeight="1" x14ac:dyDescent="0.2">
      <c r="B37" s="127"/>
      <c r="C37" s="128"/>
      <c r="D37" s="126"/>
      <c r="E37" s="129" t="s">
        <v>1119</v>
      </c>
      <c r="F37" s="126"/>
      <c r="G37" s="263" t="s">
        <v>1120</v>
      </c>
      <c r="H37" s="263"/>
      <c r="I37" s="263"/>
      <c r="J37" s="263"/>
      <c r="K37" s="124"/>
    </row>
    <row r="38" spans="2:11" customFormat="1" ht="15" customHeight="1" x14ac:dyDescent="0.2">
      <c r="B38" s="127"/>
      <c r="C38" s="128"/>
      <c r="D38" s="126"/>
      <c r="E38" s="129" t="s">
        <v>47</v>
      </c>
      <c r="F38" s="126"/>
      <c r="G38" s="263" t="s">
        <v>1121</v>
      </c>
      <c r="H38" s="263"/>
      <c r="I38" s="263"/>
      <c r="J38" s="263"/>
      <c r="K38" s="124"/>
    </row>
    <row r="39" spans="2:11" customFormat="1" ht="15" customHeight="1" x14ac:dyDescent="0.2">
      <c r="B39" s="127"/>
      <c r="C39" s="128"/>
      <c r="D39" s="126"/>
      <c r="E39" s="129" t="s">
        <v>48</v>
      </c>
      <c r="F39" s="126"/>
      <c r="G39" s="263" t="s">
        <v>1122</v>
      </c>
      <c r="H39" s="263"/>
      <c r="I39" s="263"/>
      <c r="J39" s="263"/>
      <c r="K39" s="124"/>
    </row>
    <row r="40" spans="2:11" customFormat="1" ht="15" customHeight="1" x14ac:dyDescent="0.2">
      <c r="B40" s="127"/>
      <c r="C40" s="128"/>
      <c r="D40" s="126"/>
      <c r="E40" s="129" t="s">
        <v>107</v>
      </c>
      <c r="F40" s="126"/>
      <c r="G40" s="263" t="s">
        <v>1123</v>
      </c>
      <c r="H40" s="263"/>
      <c r="I40" s="263"/>
      <c r="J40" s="263"/>
      <c r="K40" s="124"/>
    </row>
    <row r="41" spans="2:11" customFormat="1" ht="15" customHeight="1" x14ac:dyDescent="0.2">
      <c r="B41" s="127"/>
      <c r="C41" s="128"/>
      <c r="D41" s="126"/>
      <c r="E41" s="129" t="s">
        <v>108</v>
      </c>
      <c r="F41" s="126"/>
      <c r="G41" s="263" t="s">
        <v>1124</v>
      </c>
      <c r="H41" s="263"/>
      <c r="I41" s="263"/>
      <c r="J41" s="263"/>
      <c r="K41" s="124"/>
    </row>
    <row r="42" spans="2:11" customFormat="1" ht="15" customHeight="1" x14ac:dyDescent="0.2">
      <c r="B42" s="127"/>
      <c r="C42" s="128"/>
      <c r="D42" s="126"/>
      <c r="E42" s="129" t="s">
        <v>1125</v>
      </c>
      <c r="F42" s="126"/>
      <c r="G42" s="263" t="s">
        <v>1126</v>
      </c>
      <c r="H42" s="263"/>
      <c r="I42" s="263"/>
      <c r="J42" s="263"/>
      <c r="K42" s="124"/>
    </row>
    <row r="43" spans="2:11" customFormat="1" ht="15" customHeight="1" x14ac:dyDescent="0.2">
      <c r="B43" s="127"/>
      <c r="C43" s="128"/>
      <c r="D43" s="126"/>
      <c r="E43" s="129"/>
      <c r="F43" s="126"/>
      <c r="G43" s="263" t="s">
        <v>1127</v>
      </c>
      <c r="H43" s="263"/>
      <c r="I43" s="263"/>
      <c r="J43" s="263"/>
      <c r="K43" s="124"/>
    </row>
    <row r="44" spans="2:11" customFormat="1" ht="15" customHeight="1" x14ac:dyDescent="0.2">
      <c r="B44" s="127"/>
      <c r="C44" s="128"/>
      <c r="D44" s="126"/>
      <c r="E44" s="129" t="s">
        <v>1128</v>
      </c>
      <c r="F44" s="126"/>
      <c r="G44" s="263" t="s">
        <v>1129</v>
      </c>
      <c r="H44" s="263"/>
      <c r="I44" s="263"/>
      <c r="J44" s="263"/>
      <c r="K44" s="124"/>
    </row>
    <row r="45" spans="2:11" customFormat="1" ht="15" customHeight="1" x14ac:dyDescent="0.2">
      <c r="B45" s="127"/>
      <c r="C45" s="128"/>
      <c r="D45" s="126"/>
      <c r="E45" s="129" t="s">
        <v>110</v>
      </c>
      <c r="F45" s="126"/>
      <c r="G45" s="263" t="s">
        <v>1130</v>
      </c>
      <c r="H45" s="263"/>
      <c r="I45" s="263"/>
      <c r="J45" s="263"/>
      <c r="K45" s="124"/>
    </row>
    <row r="46" spans="2:11" customFormat="1" ht="12.75" customHeight="1" x14ac:dyDescent="0.2">
      <c r="B46" s="127"/>
      <c r="C46" s="128"/>
      <c r="D46" s="126"/>
      <c r="E46" s="126"/>
      <c r="F46" s="126"/>
      <c r="G46" s="126"/>
      <c r="H46" s="126"/>
      <c r="I46" s="126"/>
      <c r="J46" s="126"/>
      <c r="K46" s="124"/>
    </row>
    <row r="47" spans="2:11" customFormat="1" ht="15" customHeight="1" x14ac:dyDescent="0.2">
      <c r="B47" s="127"/>
      <c r="C47" s="128"/>
      <c r="D47" s="263" t="s">
        <v>1131</v>
      </c>
      <c r="E47" s="263"/>
      <c r="F47" s="263"/>
      <c r="G47" s="263"/>
      <c r="H47" s="263"/>
      <c r="I47" s="263"/>
      <c r="J47" s="263"/>
      <c r="K47" s="124"/>
    </row>
    <row r="48" spans="2:11" customFormat="1" ht="15" customHeight="1" x14ac:dyDescent="0.2">
      <c r="B48" s="127"/>
      <c r="C48" s="128"/>
      <c r="D48" s="128"/>
      <c r="E48" s="263" t="s">
        <v>1132</v>
      </c>
      <c r="F48" s="263"/>
      <c r="G48" s="263"/>
      <c r="H48" s="263"/>
      <c r="I48" s="263"/>
      <c r="J48" s="263"/>
      <c r="K48" s="124"/>
    </row>
    <row r="49" spans="2:11" customFormat="1" ht="15" customHeight="1" x14ac:dyDescent="0.2">
      <c r="B49" s="127"/>
      <c r="C49" s="128"/>
      <c r="D49" s="128"/>
      <c r="E49" s="263" t="s">
        <v>1133</v>
      </c>
      <c r="F49" s="263"/>
      <c r="G49" s="263"/>
      <c r="H49" s="263"/>
      <c r="I49" s="263"/>
      <c r="J49" s="263"/>
      <c r="K49" s="124"/>
    </row>
    <row r="50" spans="2:11" customFormat="1" ht="15" customHeight="1" x14ac:dyDescent="0.2">
      <c r="B50" s="127"/>
      <c r="C50" s="128"/>
      <c r="D50" s="128"/>
      <c r="E50" s="263" t="s">
        <v>1134</v>
      </c>
      <c r="F50" s="263"/>
      <c r="G50" s="263"/>
      <c r="H50" s="263"/>
      <c r="I50" s="263"/>
      <c r="J50" s="263"/>
      <c r="K50" s="124"/>
    </row>
    <row r="51" spans="2:11" customFormat="1" ht="15" customHeight="1" x14ac:dyDescent="0.2">
      <c r="B51" s="127"/>
      <c r="C51" s="128"/>
      <c r="D51" s="263" t="s">
        <v>1135</v>
      </c>
      <c r="E51" s="263"/>
      <c r="F51" s="263"/>
      <c r="G51" s="263"/>
      <c r="H51" s="263"/>
      <c r="I51" s="263"/>
      <c r="J51" s="263"/>
      <c r="K51" s="124"/>
    </row>
    <row r="52" spans="2:11" customFormat="1" ht="25.5" customHeight="1" x14ac:dyDescent="0.3">
      <c r="B52" s="123"/>
      <c r="C52" s="265" t="s">
        <v>1136</v>
      </c>
      <c r="D52" s="265"/>
      <c r="E52" s="265"/>
      <c r="F52" s="265"/>
      <c r="G52" s="265"/>
      <c r="H52" s="265"/>
      <c r="I52" s="265"/>
      <c r="J52" s="265"/>
      <c r="K52" s="124"/>
    </row>
    <row r="53" spans="2:11" customFormat="1" ht="5.25" customHeight="1" x14ac:dyDescent="0.2">
      <c r="B53" s="123"/>
      <c r="C53" s="125"/>
      <c r="D53" s="125"/>
      <c r="E53" s="125"/>
      <c r="F53" s="125"/>
      <c r="G53" s="125"/>
      <c r="H53" s="125"/>
      <c r="I53" s="125"/>
      <c r="J53" s="125"/>
      <c r="K53" s="124"/>
    </row>
    <row r="54" spans="2:11" customFormat="1" ht="15" customHeight="1" x14ac:dyDescent="0.2">
      <c r="B54" s="123"/>
      <c r="C54" s="263" t="s">
        <v>1137</v>
      </c>
      <c r="D54" s="263"/>
      <c r="E54" s="263"/>
      <c r="F54" s="263"/>
      <c r="G54" s="263"/>
      <c r="H54" s="263"/>
      <c r="I54" s="263"/>
      <c r="J54" s="263"/>
      <c r="K54" s="124"/>
    </row>
    <row r="55" spans="2:11" customFormat="1" ht="15" customHeight="1" x14ac:dyDescent="0.2">
      <c r="B55" s="123"/>
      <c r="C55" s="263" t="s">
        <v>1138</v>
      </c>
      <c r="D55" s="263"/>
      <c r="E55" s="263"/>
      <c r="F55" s="263"/>
      <c r="G55" s="263"/>
      <c r="H55" s="263"/>
      <c r="I55" s="263"/>
      <c r="J55" s="263"/>
      <c r="K55" s="124"/>
    </row>
    <row r="56" spans="2:11" customFormat="1" ht="12.75" customHeight="1" x14ac:dyDescent="0.2">
      <c r="B56" s="123"/>
      <c r="C56" s="126"/>
      <c r="D56" s="126"/>
      <c r="E56" s="126"/>
      <c r="F56" s="126"/>
      <c r="G56" s="126"/>
      <c r="H56" s="126"/>
      <c r="I56" s="126"/>
      <c r="J56" s="126"/>
      <c r="K56" s="124"/>
    </row>
    <row r="57" spans="2:11" customFormat="1" ht="15" customHeight="1" x14ac:dyDescent="0.2">
      <c r="B57" s="123"/>
      <c r="C57" s="263" t="s">
        <v>1139</v>
      </c>
      <c r="D57" s="263"/>
      <c r="E57" s="263"/>
      <c r="F57" s="263"/>
      <c r="G57" s="263"/>
      <c r="H57" s="263"/>
      <c r="I57" s="263"/>
      <c r="J57" s="263"/>
      <c r="K57" s="124"/>
    </row>
    <row r="58" spans="2:11" customFormat="1" ht="15" customHeight="1" x14ac:dyDescent="0.2">
      <c r="B58" s="123"/>
      <c r="C58" s="128"/>
      <c r="D58" s="263" t="s">
        <v>1140</v>
      </c>
      <c r="E58" s="263"/>
      <c r="F58" s="263"/>
      <c r="G58" s="263"/>
      <c r="H58" s="263"/>
      <c r="I58" s="263"/>
      <c r="J58" s="263"/>
      <c r="K58" s="124"/>
    </row>
    <row r="59" spans="2:11" customFormat="1" ht="15" customHeight="1" x14ac:dyDescent="0.2">
      <c r="B59" s="123"/>
      <c r="C59" s="128"/>
      <c r="D59" s="263" t="s">
        <v>1141</v>
      </c>
      <c r="E59" s="263"/>
      <c r="F59" s="263"/>
      <c r="G59" s="263"/>
      <c r="H59" s="263"/>
      <c r="I59" s="263"/>
      <c r="J59" s="263"/>
      <c r="K59" s="124"/>
    </row>
    <row r="60" spans="2:11" customFormat="1" ht="15" customHeight="1" x14ac:dyDescent="0.2">
      <c r="B60" s="123"/>
      <c r="C60" s="128"/>
      <c r="D60" s="263" t="s">
        <v>1142</v>
      </c>
      <c r="E60" s="263"/>
      <c r="F60" s="263"/>
      <c r="G60" s="263"/>
      <c r="H60" s="263"/>
      <c r="I60" s="263"/>
      <c r="J60" s="263"/>
      <c r="K60" s="124"/>
    </row>
    <row r="61" spans="2:11" customFormat="1" ht="15" customHeight="1" x14ac:dyDescent="0.2">
      <c r="B61" s="123"/>
      <c r="C61" s="128"/>
      <c r="D61" s="263" t="s">
        <v>1143</v>
      </c>
      <c r="E61" s="263"/>
      <c r="F61" s="263"/>
      <c r="G61" s="263"/>
      <c r="H61" s="263"/>
      <c r="I61" s="263"/>
      <c r="J61" s="263"/>
      <c r="K61" s="124"/>
    </row>
    <row r="62" spans="2:11" customFormat="1" ht="15" customHeight="1" x14ac:dyDescent="0.2">
      <c r="B62" s="123"/>
      <c r="C62" s="128"/>
      <c r="D62" s="267" t="s">
        <v>1144</v>
      </c>
      <c r="E62" s="267"/>
      <c r="F62" s="267"/>
      <c r="G62" s="267"/>
      <c r="H62" s="267"/>
      <c r="I62" s="267"/>
      <c r="J62" s="267"/>
      <c r="K62" s="124"/>
    </row>
    <row r="63" spans="2:11" customFormat="1" ht="15" customHeight="1" x14ac:dyDescent="0.2">
      <c r="B63" s="123"/>
      <c r="C63" s="128"/>
      <c r="D63" s="263" t="s">
        <v>1145</v>
      </c>
      <c r="E63" s="263"/>
      <c r="F63" s="263"/>
      <c r="G63" s="263"/>
      <c r="H63" s="263"/>
      <c r="I63" s="263"/>
      <c r="J63" s="263"/>
      <c r="K63" s="124"/>
    </row>
    <row r="64" spans="2:11" customFormat="1" ht="12.75" customHeight="1" x14ac:dyDescent="0.2">
      <c r="B64" s="123"/>
      <c r="C64" s="128"/>
      <c r="D64" s="128"/>
      <c r="E64" s="131"/>
      <c r="F64" s="128"/>
      <c r="G64" s="128"/>
      <c r="H64" s="128"/>
      <c r="I64" s="128"/>
      <c r="J64" s="128"/>
      <c r="K64" s="124"/>
    </row>
    <row r="65" spans="2:11" customFormat="1" ht="15" customHeight="1" x14ac:dyDescent="0.2">
      <c r="B65" s="123"/>
      <c r="C65" s="128"/>
      <c r="D65" s="263" t="s">
        <v>1146</v>
      </c>
      <c r="E65" s="263"/>
      <c r="F65" s="263"/>
      <c r="G65" s="263"/>
      <c r="H65" s="263"/>
      <c r="I65" s="263"/>
      <c r="J65" s="263"/>
      <c r="K65" s="124"/>
    </row>
    <row r="66" spans="2:11" customFormat="1" ht="15" customHeight="1" x14ac:dyDescent="0.2">
      <c r="B66" s="123"/>
      <c r="C66" s="128"/>
      <c r="D66" s="267" t="s">
        <v>1147</v>
      </c>
      <c r="E66" s="267"/>
      <c r="F66" s="267"/>
      <c r="G66" s="267"/>
      <c r="H66" s="267"/>
      <c r="I66" s="267"/>
      <c r="J66" s="267"/>
      <c r="K66" s="124"/>
    </row>
    <row r="67" spans="2:11" customFormat="1" ht="15" customHeight="1" x14ac:dyDescent="0.2">
      <c r="B67" s="123"/>
      <c r="C67" s="128"/>
      <c r="D67" s="263" t="s">
        <v>1148</v>
      </c>
      <c r="E67" s="263"/>
      <c r="F67" s="263"/>
      <c r="G67" s="263"/>
      <c r="H67" s="263"/>
      <c r="I67" s="263"/>
      <c r="J67" s="263"/>
      <c r="K67" s="124"/>
    </row>
    <row r="68" spans="2:11" customFormat="1" ht="15" customHeight="1" x14ac:dyDescent="0.2">
      <c r="B68" s="123"/>
      <c r="C68" s="128"/>
      <c r="D68" s="263" t="s">
        <v>1149</v>
      </c>
      <c r="E68" s="263"/>
      <c r="F68" s="263"/>
      <c r="G68" s="263"/>
      <c r="H68" s="263"/>
      <c r="I68" s="263"/>
      <c r="J68" s="263"/>
      <c r="K68" s="124"/>
    </row>
    <row r="69" spans="2:11" customFormat="1" ht="15" customHeight="1" x14ac:dyDescent="0.2">
      <c r="B69" s="123"/>
      <c r="C69" s="128"/>
      <c r="D69" s="263" t="s">
        <v>1150</v>
      </c>
      <c r="E69" s="263"/>
      <c r="F69" s="263"/>
      <c r="G69" s="263"/>
      <c r="H69" s="263"/>
      <c r="I69" s="263"/>
      <c r="J69" s="263"/>
      <c r="K69" s="124"/>
    </row>
    <row r="70" spans="2:11" customFormat="1" ht="15" customHeight="1" x14ac:dyDescent="0.2">
      <c r="B70" s="123"/>
      <c r="C70" s="128"/>
      <c r="D70" s="263" t="s">
        <v>1151</v>
      </c>
      <c r="E70" s="263"/>
      <c r="F70" s="263"/>
      <c r="G70" s="263"/>
      <c r="H70" s="263"/>
      <c r="I70" s="263"/>
      <c r="J70" s="263"/>
      <c r="K70" s="124"/>
    </row>
    <row r="71" spans="2:11" customFormat="1" ht="12.75" customHeight="1" x14ac:dyDescent="0.2">
      <c r="B71" s="132"/>
      <c r="C71" s="133"/>
      <c r="D71" s="133"/>
      <c r="E71" s="133"/>
      <c r="F71" s="133"/>
      <c r="G71" s="133"/>
      <c r="H71" s="133"/>
      <c r="I71" s="133"/>
      <c r="J71" s="133"/>
      <c r="K71" s="134"/>
    </row>
    <row r="72" spans="2:11" customFormat="1" ht="18.75" customHeight="1" x14ac:dyDescent="0.2">
      <c r="B72" s="135"/>
      <c r="C72" s="135"/>
      <c r="D72" s="135"/>
      <c r="E72" s="135"/>
      <c r="F72" s="135"/>
      <c r="G72" s="135"/>
      <c r="H72" s="135"/>
      <c r="I72" s="135"/>
      <c r="J72" s="135"/>
      <c r="K72" s="136"/>
    </row>
    <row r="73" spans="2:11" customFormat="1" ht="18.75" customHeight="1" x14ac:dyDescent="0.2">
      <c r="B73" s="136"/>
      <c r="C73" s="136"/>
      <c r="D73" s="136"/>
      <c r="E73" s="136"/>
      <c r="F73" s="136"/>
      <c r="G73" s="136"/>
      <c r="H73" s="136"/>
      <c r="I73" s="136"/>
      <c r="J73" s="136"/>
      <c r="K73" s="136"/>
    </row>
    <row r="74" spans="2:11" customFormat="1" ht="7.5" customHeight="1" x14ac:dyDescent="0.2">
      <c r="B74" s="137"/>
      <c r="C74" s="138"/>
      <c r="D74" s="138"/>
      <c r="E74" s="138"/>
      <c r="F74" s="138"/>
      <c r="G74" s="138"/>
      <c r="H74" s="138"/>
      <c r="I74" s="138"/>
      <c r="J74" s="138"/>
      <c r="K74" s="139"/>
    </row>
    <row r="75" spans="2:11" customFormat="1" ht="45" customHeight="1" x14ac:dyDescent="0.2">
      <c r="B75" s="140"/>
      <c r="C75" s="266" t="s">
        <v>1152</v>
      </c>
      <c r="D75" s="266"/>
      <c r="E75" s="266"/>
      <c r="F75" s="266"/>
      <c r="G75" s="266"/>
      <c r="H75" s="266"/>
      <c r="I75" s="266"/>
      <c r="J75" s="266"/>
      <c r="K75" s="141"/>
    </row>
    <row r="76" spans="2:11" customFormat="1" ht="17.25" customHeight="1" x14ac:dyDescent="0.2">
      <c r="B76" s="140"/>
      <c r="C76" s="142" t="s">
        <v>1153</v>
      </c>
      <c r="D76" s="142"/>
      <c r="E76" s="142"/>
      <c r="F76" s="142" t="s">
        <v>1154</v>
      </c>
      <c r="G76" s="143"/>
      <c r="H76" s="142" t="s">
        <v>48</v>
      </c>
      <c r="I76" s="142" t="s">
        <v>51</v>
      </c>
      <c r="J76" s="142" t="s">
        <v>1155</v>
      </c>
      <c r="K76" s="141"/>
    </row>
    <row r="77" spans="2:11" customFormat="1" ht="17.25" customHeight="1" x14ac:dyDescent="0.2">
      <c r="B77" s="140"/>
      <c r="C77" s="144" t="s">
        <v>1156</v>
      </c>
      <c r="D77" s="144"/>
      <c r="E77" s="144"/>
      <c r="F77" s="145" t="s">
        <v>1157</v>
      </c>
      <c r="G77" s="146"/>
      <c r="H77" s="144"/>
      <c r="I77" s="144"/>
      <c r="J77" s="144" t="s">
        <v>1158</v>
      </c>
      <c r="K77" s="141"/>
    </row>
    <row r="78" spans="2:11" customFormat="1" ht="5.25" customHeight="1" x14ac:dyDescent="0.2">
      <c r="B78" s="140"/>
      <c r="C78" s="147"/>
      <c r="D78" s="147"/>
      <c r="E78" s="147"/>
      <c r="F78" s="147"/>
      <c r="G78" s="148"/>
      <c r="H78" s="147"/>
      <c r="I78" s="147"/>
      <c r="J78" s="147"/>
      <c r="K78" s="141"/>
    </row>
    <row r="79" spans="2:11" customFormat="1" ht="15" customHeight="1" x14ac:dyDescent="0.2">
      <c r="B79" s="140"/>
      <c r="C79" s="129" t="s">
        <v>47</v>
      </c>
      <c r="D79" s="149"/>
      <c r="E79" s="149"/>
      <c r="F79" s="150" t="s">
        <v>1159</v>
      </c>
      <c r="G79" s="151"/>
      <c r="H79" s="129" t="s">
        <v>1160</v>
      </c>
      <c r="I79" s="129" t="s">
        <v>1161</v>
      </c>
      <c r="J79" s="129">
        <v>20</v>
      </c>
      <c r="K79" s="141"/>
    </row>
    <row r="80" spans="2:11" customFormat="1" ht="15" customHeight="1" x14ac:dyDescent="0.2">
      <c r="B80" s="140"/>
      <c r="C80" s="129" t="s">
        <v>1162</v>
      </c>
      <c r="D80" s="129"/>
      <c r="E80" s="129"/>
      <c r="F80" s="150" t="s">
        <v>1159</v>
      </c>
      <c r="G80" s="151"/>
      <c r="H80" s="129" t="s">
        <v>1163</v>
      </c>
      <c r="I80" s="129" t="s">
        <v>1161</v>
      </c>
      <c r="J80" s="129">
        <v>120</v>
      </c>
      <c r="K80" s="141"/>
    </row>
    <row r="81" spans="2:11" customFormat="1" ht="15" customHeight="1" x14ac:dyDescent="0.2">
      <c r="B81" s="152"/>
      <c r="C81" s="129" t="s">
        <v>1164</v>
      </c>
      <c r="D81" s="129"/>
      <c r="E81" s="129"/>
      <c r="F81" s="150" t="s">
        <v>1165</v>
      </c>
      <c r="G81" s="151"/>
      <c r="H81" s="129" t="s">
        <v>1166</v>
      </c>
      <c r="I81" s="129" t="s">
        <v>1161</v>
      </c>
      <c r="J81" s="129">
        <v>50</v>
      </c>
      <c r="K81" s="141"/>
    </row>
    <row r="82" spans="2:11" customFormat="1" ht="15" customHeight="1" x14ac:dyDescent="0.2">
      <c r="B82" s="152"/>
      <c r="C82" s="129" t="s">
        <v>1167</v>
      </c>
      <c r="D82" s="129"/>
      <c r="E82" s="129"/>
      <c r="F82" s="150" t="s">
        <v>1159</v>
      </c>
      <c r="G82" s="151"/>
      <c r="H82" s="129" t="s">
        <v>1168</v>
      </c>
      <c r="I82" s="129" t="s">
        <v>1169</v>
      </c>
      <c r="J82" s="129"/>
      <c r="K82" s="141"/>
    </row>
    <row r="83" spans="2:11" customFormat="1" ht="15" customHeight="1" x14ac:dyDescent="0.2">
      <c r="B83" s="152"/>
      <c r="C83" s="129" t="s">
        <v>1170</v>
      </c>
      <c r="D83" s="129"/>
      <c r="E83" s="129"/>
      <c r="F83" s="150" t="s">
        <v>1165</v>
      </c>
      <c r="G83" s="129"/>
      <c r="H83" s="129" t="s">
        <v>1171</v>
      </c>
      <c r="I83" s="129" t="s">
        <v>1161</v>
      </c>
      <c r="J83" s="129">
        <v>15</v>
      </c>
      <c r="K83" s="141"/>
    </row>
    <row r="84" spans="2:11" customFormat="1" ht="15" customHeight="1" x14ac:dyDescent="0.2">
      <c r="B84" s="152"/>
      <c r="C84" s="129" t="s">
        <v>1172</v>
      </c>
      <c r="D84" s="129"/>
      <c r="E84" s="129"/>
      <c r="F84" s="150" t="s">
        <v>1165</v>
      </c>
      <c r="G84" s="129"/>
      <c r="H84" s="129" t="s">
        <v>1173</v>
      </c>
      <c r="I84" s="129" t="s">
        <v>1161</v>
      </c>
      <c r="J84" s="129">
        <v>15</v>
      </c>
      <c r="K84" s="141"/>
    </row>
    <row r="85" spans="2:11" customFormat="1" ht="15" customHeight="1" x14ac:dyDescent="0.2">
      <c r="B85" s="152"/>
      <c r="C85" s="129" t="s">
        <v>1174</v>
      </c>
      <c r="D85" s="129"/>
      <c r="E85" s="129"/>
      <c r="F85" s="150" t="s">
        <v>1165</v>
      </c>
      <c r="G85" s="129"/>
      <c r="H85" s="129" t="s">
        <v>1175</v>
      </c>
      <c r="I85" s="129" t="s">
        <v>1161</v>
      </c>
      <c r="J85" s="129">
        <v>20</v>
      </c>
      <c r="K85" s="141"/>
    </row>
    <row r="86" spans="2:11" customFormat="1" ht="15" customHeight="1" x14ac:dyDescent="0.2">
      <c r="B86" s="152"/>
      <c r="C86" s="129" t="s">
        <v>1176</v>
      </c>
      <c r="D86" s="129"/>
      <c r="E86" s="129"/>
      <c r="F86" s="150" t="s">
        <v>1165</v>
      </c>
      <c r="G86" s="129"/>
      <c r="H86" s="129" t="s">
        <v>1177</v>
      </c>
      <c r="I86" s="129" t="s">
        <v>1161</v>
      </c>
      <c r="J86" s="129">
        <v>20</v>
      </c>
      <c r="K86" s="141"/>
    </row>
    <row r="87" spans="2:11" customFormat="1" ht="15" customHeight="1" x14ac:dyDescent="0.2">
      <c r="B87" s="152"/>
      <c r="C87" s="129" t="s">
        <v>1178</v>
      </c>
      <c r="D87" s="129"/>
      <c r="E87" s="129"/>
      <c r="F87" s="150" t="s">
        <v>1165</v>
      </c>
      <c r="G87" s="151"/>
      <c r="H87" s="129" t="s">
        <v>1179</v>
      </c>
      <c r="I87" s="129" t="s">
        <v>1161</v>
      </c>
      <c r="J87" s="129">
        <v>50</v>
      </c>
      <c r="K87" s="141"/>
    </row>
    <row r="88" spans="2:11" customFormat="1" ht="15" customHeight="1" x14ac:dyDescent="0.2">
      <c r="B88" s="152"/>
      <c r="C88" s="129" t="s">
        <v>1180</v>
      </c>
      <c r="D88" s="129"/>
      <c r="E88" s="129"/>
      <c r="F88" s="150" t="s">
        <v>1165</v>
      </c>
      <c r="G88" s="151"/>
      <c r="H88" s="129" t="s">
        <v>1181</v>
      </c>
      <c r="I88" s="129" t="s">
        <v>1161</v>
      </c>
      <c r="J88" s="129">
        <v>20</v>
      </c>
      <c r="K88" s="141"/>
    </row>
    <row r="89" spans="2:11" customFormat="1" ht="15" customHeight="1" x14ac:dyDescent="0.2">
      <c r="B89" s="152"/>
      <c r="C89" s="129" t="s">
        <v>1182</v>
      </c>
      <c r="D89" s="129"/>
      <c r="E89" s="129"/>
      <c r="F89" s="150" t="s">
        <v>1165</v>
      </c>
      <c r="G89" s="151"/>
      <c r="H89" s="129" t="s">
        <v>1183</v>
      </c>
      <c r="I89" s="129" t="s">
        <v>1161</v>
      </c>
      <c r="J89" s="129">
        <v>20</v>
      </c>
      <c r="K89" s="141"/>
    </row>
    <row r="90" spans="2:11" customFormat="1" ht="15" customHeight="1" x14ac:dyDescent="0.2">
      <c r="B90" s="152"/>
      <c r="C90" s="129" t="s">
        <v>1184</v>
      </c>
      <c r="D90" s="129"/>
      <c r="E90" s="129"/>
      <c r="F90" s="150" t="s">
        <v>1165</v>
      </c>
      <c r="G90" s="151"/>
      <c r="H90" s="129" t="s">
        <v>1185</v>
      </c>
      <c r="I90" s="129" t="s">
        <v>1161</v>
      </c>
      <c r="J90" s="129">
        <v>50</v>
      </c>
      <c r="K90" s="141"/>
    </row>
    <row r="91" spans="2:11" customFormat="1" ht="15" customHeight="1" x14ac:dyDescent="0.2">
      <c r="B91" s="152"/>
      <c r="C91" s="129" t="s">
        <v>1186</v>
      </c>
      <c r="D91" s="129"/>
      <c r="E91" s="129"/>
      <c r="F91" s="150" t="s">
        <v>1165</v>
      </c>
      <c r="G91" s="151"/>
      <c r="H91" s="129" t="s">
        <v>1186</v>
      </c>
      <c r="I91" s="129" t="s">
        <v>1161</v>
      </c>
      <c r="J91" s="129">
        <v>50</v>
      </c>
      <c r="K91" s="141"/>
    </row>
    <row r="92" spans="2:11" customFormat="1" ht="15" customHeight="1" x14ac:dyDescent="0.2">
      <c r="B92" s="152"/>
      <c r="C92" s="129" t="s">
        <v>1187</v>
      </c>
      <c r="D92" s="129"/>
      <c r="E92" s="129"/>
      <c r="F92" s="150" t="s">
        <v>1165</v>
      </c>
      <c r="G92" s="151"/>
      <c r="H92" s="129" t="s">
        <v>1188</v>
      </c>
      <c r="I92" s="129" t="s">
        <v>1161</v>
      </c>
      <c r="J92" s="129">
        <v>255</v>
      </c>
      <c r="K92" s="141"/>
    </row>
    <row r="93" spans="2:11" customFormat="1" ht="15" customHeight="1" x14ac:dyDescent="0.2">
      <c r="B93" s="152"/>
      <c r="C93" s="129" t="s">
        <v>1189</v>
      </c>
      <c r="D93" s="129"/>
      <c r="E93" s="129"/>
      <c r="F93" s="150" t="s">
        <v>1159</v>
      </c>
      <c r="G93" s="151"/>
      <c r="H93" s="129" t="s">
        <v>1190</v>
      </c>
      <c r="I93" s="129" t="s">
        <v>1191</v>
      </c>
      <c r="J93" s="129"/>
      <c r="K93" s="141"/>
    </row>
    <row r="94" spans="2:11" customFormat="1" ht="15" customHeight="1" x14ac:dyDescent="0.2">
      <c r="B94" s="152"/>
      <c r="C94" s="129" t="s">
        <v>1192</v>
      </c>
      <c r="D94" s="129"/>
      <c r="E94" s="129"/>
      <c r="F94" s="150" t="s">
        <v>1159</v>
      </c>
      <c r="G94" s="151"/>
      <c r="H94" s="129" t="s">
        <v>1193</v>
      </c>
      <c r="I94" s="129" t="s">
        <v>1194</v>
      </c>
      <c r="J94" s="129"/>
      <c r="K94" s="141"/>
    </row>
    <row r="95" spans="2:11" customFormat="1" ht="15" customHeight="1" x14ac:dyDescent="0.2">
      <c r="B95" s="152"/>
      <c r="C95" s="129" t="s">
        <v>1195</v>
      </c>
      <c r="D95" s="129"/>
      <c r="E95" s="129"/>
      <c r="F95" s="150" t="s">
        <v>1159</v>
      </c>
      <c r="G95" s="151"/>
      <c r="H95" s="129" t="s">
        <v>1195</v>
      </c>
      <c r="I95" s="129" t="s">
        <v>1194</v>
      </c>
      <c r="J95" s="129"/>
      <c r="K95" s="141"/>
    </row>
    <row r="96" spans="2:11" customFormat="1" ht="15" customHeight="1" x14ac:dyDescent="0.2">
      <c r="B96" s="152"/>
      <c r="C96" s="129" t="s">
        <v>32</v>
      </c>
      <c r="D96" s="129"/>
      <c r="E96" s="129"/>
      <c r="F96" s="150" t="s">
        <v>1159</v>
      </c>
      <c r="G96" s="151"/>
      <c r="H96" s="129" t="s">
        <v>1196</v>
      </c>
      <c r="I96" s="129" t="s">
        <v>1194</v>
      </c>
      <c r="J96" s="129"/>
      <c r="K96" s="141"/>
    </row>
    <row r="97" spans="2:11" customFormat="1" ht="15" customHeight="1" x14ac:dyDescent="0.2">
      <c r="B97" s="152"/>
      <c r="C97" s="129" t="s">
        <v>42</v>
      </c>
      <c r="D97" s="129"/>
      <c r="E97" s="129"/>
      <c r="F97" s="150" t="s">
        <v>1159</v>
      </c>
      <c r="G97" s="151"/>
      <c r="H97" s="129" t="s">
        <v>1197</v>
      </c>
      <c r="I97" s="129" t="s">
        <v>1194</v>
      </c>
      <c r="J97" s="129"/>
      <c r="K97" s="141"/>
    </row>
    <row r="98" spans="2:11" customFormat="1" ht="15" customHeight="1" x14ac:dyDescent="0.2">
      <c r="B98" s="153"/>
      <c r="C98" s="154"/>
      <c r="D98" s="154"/>
      <c r="E98" s="154"/>
      <c r="F98" s="154"/>
      <c r="G98" s="154"/>
      <c r="H98" s="154"/>
      <c r="I98" s="154"/>
      <c r="J98" s="154"/>
      <c r="K98" s="155"/>
    </row>
    <row r="99" spans="2:11" customFormat="1" ht="18.75" customHeight="1" x14ac:dyDescent="0.2">
      <c r="B99" s="156"/>
      <c r="C99" s="157"/>
      <c r="D99" s="157"/>
      <c r="E99" s="157"/>
      <c r="F99" s="157"/>
      <c r="G99" s="157"/>
      <c r="H99" s="157"/>
      <c r="I99" s="157"/>
      <c r="J99" s="157"/>
      <c r="K99" s="156"/>
    </row>
    <row r="100" spans="2:11" customFormat="1" ht="18.75" customHeight="1" x14ac:dyDescent="0.2"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</row>
    <row r="101" spans="2:11" customFormat="1" ht="7.5" customHeight="1" x14ac:dyDescent="0.2">
      <c r="B101" s="137"/>
      <c r="C101" s="138"/>
      <c r="D101" s="138"/>
      <c r="E101" s="138"/>
      <c r="F101" s="138"/>
      <c r="G101" s="138"/>
      <c r="H101" s="138"/>
      <c r="I101" s="138"/>
      <c r="J101" s="138"/>
      <c r="K101" s="139"/>
    </row>
    <row r="102" spans="2:11" customFormat="1" ht="45" customHeight="1" x14ac:dyDescent="0.2">
      <c r="B102" s="140"/>
      <c r="C102" s="266" t="s">
        <v>1198</v>
      </c>
      <c r="D102" s="266"/>
      <c r="E102" s="266"/>
      <c r="F102" s="266"/>
      <c r="G102" s="266"/>
      <c r="H102" s="266"/>
      <c r="I102" s="266"/>
      <c r="J102" s="266"/>
      <c r="K102" s="141"/>
    </row>
    <row r="103" spans="2:11" customFormat="1" ht="17.25" customHeight="1" x14ac:dyDescent="0.2">
      <c r="B103" s="140"/>
      <c r="C103" s="142" t="s">
        <v>1153</v>
      </c>
      <c r="D103" s="142"/>
      <c r="E103" s="142"/>
      <c r="F103" s="142" t="s">
        <v>1154</v>
      </c>
      <c r="G103" s="143"/>
      <c r="H103" s="142" t="s">
        <v>48</v>
      </c>
      <c r="I103" s="142" t="s">
        <v>51</v>
      </c>
      <c r="J103" s="142" t="s">
        <v>1155</v>
      </c>
      <c r="K103" s="141"/>
    </row>
    <row r="104" spans="2:11" customFormat="1" ht="17.25" customHeight="1" x14ac:dyDescent="0.2">
      <c r="B104" s="140"/>
      <c r="C104" s="144" t="s">
        <v>1156</v>
      </c>
      <c r="D104" s="144"/>
      <c r="E104" s="144"/>
      <c r="F104" s="145" t="s">
        <v>1157</v>
      </c>
      <c r="G104" s="146"/>
      <c r="H104" s="144"/>
      <c r="I104" s="144"/>
      <c r="J104" s="144" t="s">
        <v>1158</v>
      </c>
      <c r="K104" s="141"/>
    </row>
    <row r="105" spans="2:11" customFormat="1" ht="5.25" customHeight="1" x14ac:dyDescent="0.2">
      <c r="B105" s="140"/>
      <c r="C105" s="142"/>
      <c r="D105" s="142"/>
      <c r="E105" s="142"/>
      <c r="F105" s="142"/>
      <c r="G105" s="158"/>
      <c r="H105" s="142"/>
      <c r="I105" s="142"/>
      <c r="J105" s="142"/>
      <c r="K105" s="141"/>
    </row>
    <row r="106" spans="2:11" customFormat="1" ht="15" customHeight="1" x14ac:dyDescent="0.2">
      <c r="B106" s="140"/>
      <c r="C106" s="129" t="s">
        <v>47</v>
      </c>
      <c r="D106" s="149"/>
      <c r="E106" s="149"/>
      <c r="F106" s="150" t="s">
        <v>1159</v>
      </c>
      <c r="G106" s="129"/>
      <c r="H106" s="129" t="s">
        <v>1199</v>
      </c>
      <c r="I106" s="129" t="s">
        <v>1161</v>
      </c>
      <c r="J106" s="129">
        <v>20</v>
      </c>
      <c r="K106" s="141"/>
    </row>
    <row r="107" spans="2:11" customFormat="1" ht="15" customHeight="1" x14ac:dyDescent="0.2">
      <c r="B107" s="140"/>
      <c r="C107" s="129" t="s">
        <v>1162</v>
      </c>
      <c r="D107" s="129"/>
      <c r="E107" s="129"/>
      <c r="F107" s="150" t="s">
        <v>1159</v>
      </c>
      <c r="G107" s="129"/>
      <c r="H107" s="129" t="s">
        <v>1199</v>
      </c>
      <c r="I107" s="129" t="s">
        <v>1161</v>
      </c>
      <c r="J107" s="129">
        <v>120</v>
      </c>
      <c r="K107" s="141"/>
    </row>
    <row r="108" spans="2:11" customFormat="1" ht="15" customHeight="1" x14ac:dyDescent="0.2">
      <c r="B108" s="152"/>
      <c r="C108" s="129" t="s">
        <v>1164</v>
      </c>
      <c r="D108" s="129"/>
      <c r="E108" s="129"/>
      <c r="F108" s="150" t="s">
        <v>1165</v>
      </c>
      <c r="G108" s="129"/>
      <c r="H108" s="129" t="s">
        <v>1199</v>
      </c>
      <c r="I108" s="129" t="s">
        <v>1161</v>
      </c>
      <c r="J108" s="129">
        <v>50</v>
      </c>
      <c r="K108" s="141"/>
    </row>
    <row r="109" spans="2:11" customFormat="1" ht="15" customHeight="1" x14ac:dyDescent="0.2">
      <c r="B109" s="152"/>
      <c r="C109" s="129" t="s">
        <v>1167</v>
      </c>
      <c r="D109" s="129"/>
      <c r="E109" s="129"/>
      <c r="F109" s="150" t="s">
        <v>1159</v>
      </c>
      <c r="G109" s="129"/>
      <c r="H109" s="129" t="s">
        <v>1199</v>
      </c>
      <c r="I109" s="129" t="s">
        <v>1169</v>
      </c>
      <c r="J109" s="129"/>
      <c r="K109" s="141"/>
    </row>
    <row r="110" spans="2:11" customFormat="1" ht="15" customHeight="1" x14ac:dyDescent="0.2">
      <c r="B110" s="152"/>
      <c r="C110" s="129" t="s">
        <v>1178</v>
      </c>
      <c r="D110" s="129"/>
      <c r="E110" s="129"/>
      <c r="F110" s="150" t="s">
        <v>1165</v>
      </c>
      <c r="G110" s="129"/>
      <c r="H110" s="129" t="s">
        <v>1199</v>
      </c>
      <c r="I110" s="129" t="s">
        <v>1161</v>
      </c>
      <c r="J110" s="129">
        <v>50</v>
      </c>
      <c r="K110" s="141"/>
    </row>
    <row r="111" spans="2:11" customFormat="1" ht="15" customHeight="1" x14ac:dyDescent="0.2">
      <c r="B111" s="152"/>
      <c r="C111" s="129" t="s">
        <v>1186</v>
      </c>
      <c r="D111" s="129"/>
      <c r="E111" s="129"/>
      <c r="F111" s="150" t="s">
        <v>1165</v>
      </c>
      <c r="G111" s="129"/>
      <c r="H111" s="129" t="s">
        <v>1199</v>
      </c>
      <c r="I111" s="129" t="s">
        <v>1161</v>
      </c>
      <c r="J111" s="129">
        <v>50</v>
      </c>
      <c r="K111" s="141"/>
    </row>
    <row r="112" spans="2:11" customFormat="1" ht="15" customHeight="1" x14ac:dyDescent="0.2">
      <c r="B112" s="152"/>
      <c r="C112" s="129" t="s">
        <v>1184</v>
      </c>
      <c r="D112" s="129"/>
      <c r="E112" s="129"/>
      <c r="F112" s="150" t="s">
        <v>1165</v>
      </c>
      <c r="G112" s="129"/>
      <c r="H112" s="129" t="s">
        <v>1199</v>
      </c>
      <c r="I112" s="129" t="s">
        <v>1161</v>
      </c>
      <c r="J112" s="129">
        <v>50</v>
      </c>
      <c r="K112" s="141"/>
    </row>
    <row r="113" spans="2:11" customFormat="1" ht="15" customHeight="1" x14ac:dyDescent="0.2">
      <c r="B113" s="152"/>
      <c r="C113" s="129" t="s">
        <v>47</v>
      </c>
      <c r="D113" s="129"/>
      <c r="E113" s="129"/>
      <c r="F113" s="150" t="s">
        <v>1159</v>
      </c>
      <c r="G113" s="129"/>
      <c r="H113" s="129" t="s">
        <v>1200</v>
      </c>
      <c r="I113" s="129" t="s">
        <v>1161</v>
      </c>
      <c r="J113" s="129">
        <v>20</v>
      </c>
      <c r="K113" s="141"/>
    </row>
    <row r="114" spans="2:11" customFormat="1" ht="15" customHeight="1" x14ac:dyDescent="0.2">
      <c r="B114" s="152"/>
      <c r="C114" s="129" t="s">
        <v>1201</v>
      </c>
      <c r="D114" s="129"/>
      <c r="E114" s="129"/>
      <c r="F114" s="150" t="s">
        <v>1159</v>
      </c>
      <c r="G114" s="129"/>
      <c r="H114" s="129" t="s">
        <v>1202</v>
      </c>
      <c r="I114" s="129" t="s">
        <v>1161</v>
      </c>
      <c r="J114" s="129">
        <v>120</v>
      </c>
      <c r="K114" s="141"/>
    </row>
    <row r="115" spans="2:11" customFormat="1" ht="15" customHeight="1" x14ac:dyDescent="0.2">
      <c r="B115" s="152"/>
      <c r="C115" s="129" t="s">
        <v>32</v>
      </c>
      <c r="D115" s="129"/>
      <c r="E115" s="129"/>
      <c r="F115" s="150" t="s">
        <v>1159</v>
      </c>
      <c r="G115" s="129"/>
      <c r="H115" s="129" t="s">
        <v>1203</v>
      </c>
      <c r="I115" s="129" t="s">
        <v>1194</v>
      </c>
      <c r="J115" s="129"/>
      <c r="K115" s="141"/>
    </row>
    <row r="116" spans="2:11" customFormat="1" ht="15" customHeight="1" x14ac:dyDescent="0.2">
      <c r="B116" s="152"/>
      <c r="C116" s="129" t="s">
        <v>42</v>
      </c>
      <c r="D116" s="129"/>
      <c r="E116" s="129"/>
      <c r="F116" s="150" t="s">
        <v>1159</v>
      </c>
      <c r="G116" s="129"/>
      <c r="H116" s="129" t="s">
        <v>1204</v>
      </c>
      <c r="I116" s="129" t="s">
        <v>1194</v>
      </c>
      <c r="J116" s="129"/>
      <c r="K116" s="141"/>
    </row>
    <row r="117" spans="2:11" customFormat="1" ht="15" customHeight="1" x14ac:dyDescent="0.2">
      <c r="B117" s="152"/>
      <c r="C117" s="129" t="s">
        <v>51</v>
      </c>
      <c r="D117" s="129"/>
      <c r="E117" s="129"/>
      <c r="F117" s="150" t="s">
        <v>1159</v>
      </c>
      <c r="G117" s="129"/>
      <c r="H117" s="129" t="s">
        <v>1205</v>
      </c>
      <c r="I117" s="129" t="s">
        <v>1206</v>
      </c>
      <c r="J117" s="129"/>
      <c r="K117" s="141"/>
    </row>
    <row r="118" spans="2:11" customFormat="1" ht="15" customHeight="1" x14ac:dyDescent="0.2">
      <c r="B118" s="153"/>
      <c r="C118" s="159"/>
      <c r="D118" s="159"/>
      <c r="E118" s="159"/>
      <c r="F118" s="159"/>
      <c r="G118" s="159"/>
      <c r="H118" s="159"/>
      <c r="I118" s="159"/>
      <c r="J118" s="159"/>
      <c r="K118" s="155"/>
    </row>
    <row r="119" spans="2:11" customFormat="1" ht="18.75" customHeight="1" x14ac:dyDescent="0.2">
      <c r="B119" s="160"/>
      <c r="C119" s="161"/>
      <c r="D119" s="161"/>
      <c r="E119" s="161"/>
      <c r="F119" s="162"/>
      <c r="G119" s="161"/>
      <c r="H119" s="161"/>
      <c r="I119" s="161"/>
      <c r="J119" s="161"/>
      <c r="K119" s="160"/>
    </row>
    <row r="120" spans="2:11" customFormat="1" ht="18.75" customHeight="1" x14ac:dyDescent="0.2"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</row>
    <row r="121" spans="2:11" customFormat="1" ht="7.5" customHeight="1" x14ac:dyDescent="0.2">
      <c r="B121" s="163"/>
      <c r="C121" s="164"/>
      <c r="D121" s="164"/>
      <c r="E121" s="164"/>
      <c r="F121" s="164"/>
      <c r="G121" s="164"/>
      <c r="H121" s="164"/>
      <c r="I121" s="164"/>
      <c r="J121" s="164"/>
      <c r="K121" s="165"/>
    </row>
    <row r="122" spans="2:11" customFormat="1" ht="45" customHeight="1" x14ac:dyDescent="0.2">
      <c r="B122" s="166"/>
      <c r="C122" s="264" t="s">
        <v>1207</v>
      </c>
      <c r="D122" s="264"/>
      <c r="E122" s="264"/>
      <c r="F122" s="264"/>
      <c r="G122" s="264"/>
      <c r="H122" s="264"/>
      <c r="I122" s="264"/>
      <c r="J122" s="264"/>
      <c r="K122" s="167"/>
    </row>
    <row r="123" spans="2:11" customFormat="1" ht="17.25" customHeight="1" x14ac:dyDescent="0.2">
      <c r="B123" s="168"/>
      <c r="C123" s="142" t="s">
        <v>1153</v>
      </c>
      <c r="D123" s="142"/>
      <c r="E123" s="142"/>
      <c r="F123" s="142" t="s">
        <v>1154</v>
      </c>
      <c r="G123" s="143"/>
      <c r="H123" s="142" t="s">
        <v>48</v>
      </c>
      <c r="I123" s="142" t="s">
        <v>51</v>
      </c>
      <c r="J123" s="142" t="s">
        <v>1155</v>
      </c>
      <c r="K123" s="169"/>
    </row>
    <row r="124" spans="2:11" customFormat="1" ht="17.25" customHeight="1" x14ac:dyDescent="0.2">
      <c r="B124" s="168"/>
      <c r="C124" s="144" t="s">
        <v>1156</v>
      </c>
      <c r="D124" s="144"/>
      <c r="E124" s="144"/>
      <c r="F124" s="145" t="s">
        <v>1157</v>
      </c>
      <c r="G124" s="146"/>
      <c r="H124" s="144"/>
      <c r="I124" s="144"/>
      <c r="J124" s="144" t="s">
        <v>1158</v>
      </c>
      <c r="K124" s="169"/>
    </row>
    <row r="125" spans="2:11" customFormat="1" ht="5.25" customHeight="1" x14ac:dyDescent="0.2">
      <c r="B125" s="170"/>
      <c r="C125" s="147"/>
      <c r="D125" s="147"/>
      <c r="E125" s="147"/>
      <c r="F125" s="147"/>
      <c r="G125" s="171"/>
      <c r="H125" s="147"/>
      <c r="I125" s="147"/>
      <c r="J125" s="147"/>
      <c r="K125" s="172"/>
    </row>
    <row r="126" spans="2:11" customFormat="1" ht="15" customHeight="1" x14ac:dyDescent="0.2">
      <c r="B126" s="170"/>
      <c r="C126" s="129" t="s">
        <v>1162</v>
      </c>
      <c r="D126" s="149"/>
      <c r="E126" s="149"/>
      <c r="F126" s="150" t="s">
        <v>1159</v>
      </c>
      <c r="G126" s="129"/>
      <c r="H126" s="129" t="s">
        <v>1199</v>
      </c>
      <c r="I126" s="129" t="s">
        <v>1161</v>
      </c>
      <c r="J126" s="129">
        <v>120</v>
      </c>
      <c r="K126" s="173"/>
    </row>
    <row r="127" spans="2:11" customFormat="1" ht="15" customHeight="1" x14ac:dyDescent="0.2">
      <c r="B127" s="170"/>
      <c r="C127" s="129" t="s">
        <v>1208</v>
      </c>
      <c r="D127" s="129"/>
      <c r="E127" s="129"/>
      <c r="F127" s="150" t="s">
        <v>1159</v>
      </c>
      <c r="G127" s="129"/>
      <c r="H127" s="129" t="s">
        <v>1209</v>
      </c>
      <c r="I127" s="129" t="s">
        <v>1161</v>
      </c>
      <c r="J127" s="129" t="s">
        <v>1210</v>
      </c>
      <c r="K127" s="173"/>
    </row>
    <row r="128" spans="2:11" customFormat="1" ht="15" customHeight="1" x14ac:dyDescent="0.2">
      <c r="B128" s="170"/>
      <c r="C128" s="129" t="s">
        <v>1107</v>
      </c>
      <c r="D128" s="129"/>
      <c r="E128" s="129"/>
      <c r="F128" s="150" t="s">
        <v>1159</v>
      </c>
      <c r="G128" s="129"/>
      <c r="H128" s="129" t="s">
        <v>1211</v>
      </c>
      <c r="I128" s="129" t="s">
        <v>1161</v>
      </c>
      <c r="J128" s="129" t="s">
        <v>1210</v>
      </c>
      <c r="K128" s="173"/>
    </row>
    <row r="129" spans="2:11" customFormat="1" ht="15" customHeight="1" x14ac:dyDescent="0.2">
      <c r="B129" s="170"/>
      <c r="C129" s="129" t="s">
        <v>1170</v>
      </c>
      <c r="D129" s="129"/>
      <c r="E129" s="129"/>
      <c r="F129" s="150" t="s">
        <v>1165</v>
      </c>
      <c r="G129" s="129"/>
      <c r="H129" s="129" t="s">
        <v>1171</v>
      </c>
      <c r="I129" s="129" t="s">
        <v>1161</v>
      </c>
      <c r="J129" s="129">
        <v>15</v>
      </c>
      <c r="K129" s="173"/>
    </row>
    <row r="130" spans="2:11" customFormat="1" ht="15" customHeight="1" x14ac:dyDescent="0.2">
      <c r="B130" s="170"/>
      <c r="C130" s="129" t="s">
        <v>1172</v>
      </c>
      <c r="D130" s="129"/>
      <c r="E130" s="129"/>
      <c r="F130" s="150" t="s">
        <v>1165</v>
      </c>
      <c r="G130" s="129"/>
      <c r="H130" s="129" t="s">
        <v>1173</v>
      </c>
      <c r="I130" s="129" t="s">
        <v>1161</v>
      </c>
      <c r="J130" s="129">
        <v>15</v>
      </c>
      <c r="K130" s="173"/>
    </row>
    <row r="131" spans="2:11" customFormat="1" ht="15" customHeight="1" x14ac:dyDescent="0.2">
      <c r="B131" s="170"/>
      <c r="C131" s="129" t="s">
        <v>1174</v>
      </c>
      <c r="D131" s="129"/>
      <c r="E131" s="129"/>
      <c r="F131" s="150" t="s">
        <v>1165</v>
      </c>
      <c r="G131" s="129"/>
      <c r="H131" s="129" t="s">
        <v>1175</v>
      </c>
      <c r="I131" s="129" t="s">
        <v>1161</v>
      </c>
      <c r="J131" s="129">
        <v>20</v>
      </c>
      <c r="K131" s="173"/>
    </row>
    <row r="132" spans="2:11" customFormat="1" ht="15" customHeight="1" x14ac:dyDescent="0.2">
      <c r="B132" s="170"/>
      <c r="C132" s="129" t="s">
        <v>1176</v>
      </c>
      <c r="D132" s="129"/>
      <c r="E132" s="129"/>
      <c r="F132" s="150" t="s">
        <v>1165</v>
      </c>
      <c r="G132" s="129"/>
      <c r="H132" s="129" t="s">
        <v>1177</v>
      </c>
      <c r="I132" s="129" t="s">
        <v>1161</v>
      </c>
      <c r="J132" s="129">
        <v>20</v>
      </c>
      <c r="K132" s="173"/>
    </row>
    <row r="133" spans="2:11" customFormat="1" ht="15" customHeight="1" x14ac:dyDescent="0.2">
      <c r="B133" s="170"/>
      <c r="C133" s="129" t="s">
        <v>1164</v>
      </c>
      <c r="D133" s="129"/>
      <c r="E133" s="129"/>
      <c r="F133" s="150" t="s">
        <v>1165</v>
      </c>
      <c r="G133" s="129"/>
      <c r="H133" s="129" t="s">
        <v>1199</v>
      </c>
      <c r="I133" s="129" t="s">
        <v>1161</v>
      </c>
      <c r="J133" s="129">
        <v>50</v>
      </c>
      <c r="K133" s="173"/>
    </row>
    <row r="134" spans="2:11" customFormat="1" ht="15" customHeight="1" x14ac:dyDescent="0.2">
      <c r="B134" s="170"/>
      <c r="C134" s="129" t="s">
        <v>1178</v>
      </c>
      <c r="D134" s="129"/>
      <c r="E134" s="129"/>
      <c r="F134" s="150" t="s">
        <v>1165</v>
      </c>
      <c r="G134" s="129"/>
      <c r="H134" s="129" t="s">
        <v>1199</v>
      </c>
      <c r="I134" s="129" t="s">
        <v>1161</v>
      </c>
      <c r="J134" s="129">
        <v>50</v>
      </c>
      <c r="K134" s="173"/>
    </row>
    <row r="135" spans="2:11" customFormat="1" ht="15" customHeight="1" x14ac:dyDescent="0.2">
      <c r="B135" s="170"/>
      <c r="C135" s="129" t="s">
        <v>1184</v>
      </c>
      <c r="D135" s="129"/>
      <c r="E135" s="129"/>
      <c r="F135" s="150" t="s">
        <v>1165</v>
      </c>
      <c r="G135" s="129"/>
      <c r="H135" s="129" t="s">
        <v>1199</v>
      </c>
      <c r="I135" s="129" t="s">
        <v>1161</v>
      </c>
      <c r="J135" s="129">
        <v>50</v>
      </c>
      <c r="K135" s="173"/>
    </row>
    <row r="136" spans="2:11" customFormat="1" ht="15" customHeight="1" x14ac:dyDescent="0.2">
      <c r="B136" s="170"/>
      <c r="C136" s="129" t="s">
        <v>1186</v>
      </c>
      <c r="D136" s="129"/>
      <c r="E136" s="129"/>
      <c r="F136" s="150" t="s">
        <v>1165</v>
      </c>
      <c r="G136" s="129"/>
      <c r="H136" s="129" t="s">
        <v>1199</v>
      </c>
      <c r="I136" s="129" t="s">
        <v>1161</v>
      </c>
      <c r="J136" s="129">
        <v>50</v>
      </c>
      <c r="K136" s="173"/>
    </row>
    <row r="137" spans="2:11" customFormat="1" ht="15" customHeight="1" x14ac:dyDescent="0.2">
      <c r="B137" s="170"/>
      <c r="C137" s="129" t="s">
        <v>1187</v>
      </c>
      <c r="D137" s="129"/>
      <c r="E137" s="129"/>
      <c r="F137" s="150" t="s">
        <v>1165</v>
      </c>
      <c r="G137" s="129"/>
      <c r="H137" s="129" t="s">
        <v>1212</v>
      </c>
      <c r="I137" s="129" t="s">
        <v>1161</v>
      </c>
      <c r="J137" s="129">
        <v>255</v>
      </c>
      <c r="K137" s="173"/>
    </row>
    <row r="138" spans="2:11" customFormat="1" ht="15" customHeight="1" x14ac:dyDescent="0.2">
      <c r="B138" s="170"/>
      <c r="C138" s="129" t="s">
        <v>1189</v>
      </c>
      <c r="D138" s="129"/>
      <c r="E138" s="129"/>
      <c r="F138" s="150" t="s">
        <v>1159</v>
      </c>
      <c r="G138" s="129"/>
      <c r="H138" s="129" t="s">
        <v>1213</v>
      </c>
      <c r="I138" s="129" t="s">
        <v>1191</v>
      </c>
      <c r="J138" s="129"/>
      <c r="K138" s="173"/>
    </row>
    <row r="139" spans="2:11" customFormat="1" ht="15" customHeight="1" x14ac:dyDescent="0.2">
      <c r="B139" s="170"/>
      <c r="C139" s="129" t="s">
        <v>1192</v>
      </c>
      <c r="D139" s="129"/>
      <c r="E139" s="129"/>
      <c r="F139" s="150" t="s">
        <v>1159</v>
      </c>
      <c r="G139" s="129"/>
      <c r="H139" s="129" t="s">
        <v>1214</v>
      </c>
      <c r="I139" s="129" t="s">
        <v>1194</v>
      </c>
      <c r="J139" s="129"/>
      <c r="K139" s="173"/>
    </row>
    <row r="140" spans="2:11" customFormat="1" ht="15" customHeight="1" x14ac:dyDescent="0.2">
      <c r="B140" s="170"/>
      <c r="C140" s="129" t="s">
        <v>1195</v>
      </c>
      <c r="D140" s="129"/>
      <c r="E140" s="129"/>
      <c r="F140" s="150" t="s">
        <v>1159</v>
      </c>
      <c r="G140" s="129"/>
      <c r="H140" s="129" t="s">
        <v>1195</v>
      </c>
      <c r="I140" s="129" t="s">
        <v>1194</v>
      </c>
      <c r="J140" s="129"/>
      <c r="K140" s="173"/>
    </row>
    <row r="141" spans="2:11" customFormat="1" ht="15" customHeight="1" x14ac:dyDescent="0.2">
      <c r="B141" s="170"/>
      <c r="C141" s="129" t="s">
        <v>32</v>
      </c>
      <c r="D141" s="129"/>
      <c r="E141" s="129"/>
      <c r="F141" s="150" t="s">
        <v>1159</v>
      </c>
      <c r="G141" s="129"/>
      <c r="H141" s="129" t="s">
        <v>1215</v>
      </c>
      <c r="I141" s="129" t="s">
        <v>1194</v>
      </c>
      <c r="J141" s="129"/>
      <c r="K141" s="173"/>
    </row>
    <row r="142" spans="2:11" customFormat="1" ht="15" customHeight="1" x14ac:dyDescent="0.2">
      <c r="B142" s="170"/>
      <c r="C142" s="129" t="s">
        <v>1216</v>
      </c>
      <c r="D142" s="129"/>
      <c r="E142" s="129"/>
      <c r="F142" s="150" t="s">
        <v>1159</v>
      </c>
      <c r="G142" s="129"/>
      <c r="H142" s="129" t="s">
        <v>1217</v>
      </c>
      <c r="I142" s="129" t="s">
        <v>1194</v>
      </c>
      <c r="J142" s="129"/>
      <c r="K142" s="173"/>
    </row>
    <row r="143" spans="2:11" customFormat="1" ht="15" customHeight="1" x14ac:dyDescent="0.2">
      <c r="B143" s="174"/>
      <c r="C143" s="175"/>
      <c r="D143" s="175"/>
      <c r="E143" s="175"/>
      <c r="F143" s="175"/>
      <c r="G143" s="175"/>
      <c r="H143" s="175"/>
      <c r="I143" s="175"/>
      <c r="J143" s="175"/>
      <c r="K143" s="176"/>
    </row>
    <row r="144" spans="2:11" customFormat="1" ht="18.75" customHeight="1" x14ac:dyDescent="0.2">
      <c r="B144" s="161"/>
      <c r="C144" s="161"/>
      <c r="D144" s="161"/>
      <c r="E144" s="161"/>
      <c r="F144" s="162"/>
      <c r="G144" s="161"/>
      <c r="H144" s="161"/>
      <c r="I144" s="161"/>
      <c r="J144" s="161"/>
      <c r="K144" s="161"/>
    </row>
    <row r="145" spans="2:11" customFormat="1" ht="18.75" customHeight="1" x14ac:dyDescent="0.2">
      <c r="B145" s="136"/>
      <c r="C145" s="136"/>
      <c r="D145" s="136"/>
      <c r="E145" s="136"/>
      <c r="F145" s="136"/>
      <c r="G145" s="136"/>
      <c r="H145" s="136"/>
      <c r="I145" s="136"/>
      <c r="J145" s="136"/>
      <c r="K145" s="136"/>
    </row>
    <row r="146" spans="2:11" customFormat="1" ht="7.5" customHeight="1" x14ac:dyDescent="0.2">
      <c r="B146" s="137"/>
      <c r="C146" s="138"/>
      <c r="D146" s="138"/>
      <c r="E146" s="138"/>
      <c r="F146" s="138"/>
      <c r="G146" s="138"/>
      <c r="H146" s="138"/>
      <c r="I146" s="138"/>
      <c r="J146" s="138"/>
      <c r="K146" s="139"/>
    </row>
    <row r="147" spans="2:11" customFormat="1" ht="45" customHeight="1" x14ac:dyDescent="0.2">
      <c r="B147" s="140"/>
      <c r="C147" s="266" t="s">
        <v>1218</v>
      </c>
      <c r="D147" s="266"/>
      <c r="E147" s="266"/>
      <c r="F147" s="266"/>
      <c r="G147" s="266"/>
      <c r="H147" s="266"/>
      <c r="I147" s="266"/>
      <c r="J147" s="266"/>
      <c r="K147" s="141"/>
    </row>
    <row r="148" spans="2:11" customFormat="1" ht="17.25" customHeight="1" x14ac:dyDescent="0.2">
      <c r="B148" s="140"/>
      <c r="C148" s="142" t="s">
        <v>1153</v>
      </c>
      <c r="D148" s="142"/>
      <c r="E148" s="142"/>
      <c r="F148" s="142" t="s">
        <v>1154</v>
      </c>
      <c r="G148" s="143"/>
      <c r="H148" s="142" t="s">
        <v>48</v>
      </c>
      <c r="I148" s="142" t="s">
        <v>51</v>
      </c>
      <c r="J148" s="142" t="s">
        <v>1155</v>
      </c>
      <c r="K148" s="141"/>
    </row>
    <row r="149" spans="2:11" customFormat="1" ht="17.25" customHeight="1" x14ac:dyDescent="0.2">
      <c r="B149" s="140"/>
      <c r="C149" s="144" t="s">
        <v>1156</v>
      </c>
      <c r="D149" s="144"/>
      <c r="E149" s="144"/>
      <c r="F149" s="145" t="s">
        <v>1157</v>
      </c>
      <c r="G149" s="146"/>
      <c r="H149" s="144"/>
      <c r="I149" s="144"/>
      <c r="J149" s="144" t="s">
        <v>1158</v>
      </c>
      <c r="K149" s="141"/>
    </row>
    <row r="150" spans="2:11" customFormat="1" ht="5.25" customHeight="1" x14ac:dyDescent="0.2">
      <c r="B150" s="152"/>
      <c r="C150" s="147"/>
      <c r="D150" s="147"/>
      <c r="E150" s="147"/>
      <c r="F150" s="147"/>
      <c r="G150" s="148"/>
      <c r="H150" s="147"/>
      <c r="I150" s="147"/>
      <c r="J150" s="147"/>
      <c r="K150" s="173"/>
    </row>
    <row r="151" spans="2:11" customFormat="1" ht="15" customHeight="1" x14ac:dyDescent="0.2">
      <c r="B151" s="152"/>
      <c r="C151" s="177" t="s">
        <v>1162</v>
      </c>
      <c r="D151" s="129"/>
      <c r="E151" s="129"/>
      <c r="F151" s="178" t="s">
        <v>1159</v>
      </c>
      <c r="G151" s="129"/>
      <c r="H151" s="177" t="s">
        <v>1199</v>
      </c>
      <c r="I151" s="177" t="s">
        <v>1161</v>
      </c>
      <c r="J151" s="177">
        <v>120</v>
      </c>
      <c r="K151" s="173"/>
    </row>
    <row r="152" spans="2:11" customFormat="1" ht="15" customHeight="1" x14ac:dyDescent="0.2">
      <c r="B152" s="152"/>
      <c r="C152" s="177" t="s">
        <v>1208</v>
      </c>
      <c r="D152" s="129"/>
      <c r="E152" s="129"/>
      <c r="F152" s="178" t="s">
        <v>1159</v>
      </c>
      <c r="G152" s="129"/>
      <c r="H152" s="177" t="s">
        <v>1219</v>
      </c>
      <c r="I152" s="177" t="s">
        <v>1161</v>
      </c>
      <c r="J152" s="177" t="s">
        <v>1210</v>
      </c>
      <c r="K152" s="173"/>
    </row>
    <row r="153" spans="2:11" customFormat="1" ht="15" customHeight="1" x14ac:dyDescent="0.2">
      <c r="B153" s="152"/>
      <c r="C153" s="177" t="s">
        <v>1107</v>
      </c>
      <c r="D153" s="129"/>
      <c r="E153" s="129"/>
      <c r="F153" s="178" t="s">
        <v>1159</v>
      </c>
      <c r="G153" s="129"/>
      <c r="H153" s="177" t="s">
        <v>1220</v>
      </c>
      <c r="I153" s="177" t="s">
        <v>1161</v>
      </c>
      <c r="J153" s="177" t="s">
        <v>1210</v>
      </c>
      <c r="K153" s="173"/>
    </row>
    <row r="154" spans="2:11" customFormat="1" ht="15" customHeight="1" x14ac:dyDescent="0.2">
      <c r="B154" s="152"/>
      <c r="C154" s="177" t="s">
        <v>1164</v>
      </c>
      <c r="D154" s="129"/>
      <c r="E154" s="129"/>
      <c r="F154" s="178" t="s">
        <v>1165</v>
      </c>
      <c r="G154" s="129"/>
      <c r="H154" s="177" t="s">
        <v>1199</v>
      </c>
      <c r="I154" s="177" t="s">
        <v>1161</v>
      </c>
      <c r="J154" s="177">
        <v>50</v>
      </c>
      <c r="K154" s="173"/>
    </row>
    <row r="155" spans="2:11" customFormat="1" ht="15" customHeight="1" x14ac:dyDescent="0.2">
      <c r="B155" s="152"/>
      <c r="C155" s="177" t="s">
        <v>1167</v>
      </c>
      <c r="D155" s="129"/>
      <c r="E155" s="129"/>
      <c r="F155" s="178" t="s">
        <v>1159</v>
      </c>
      <c r="G155" s="129"/>
      <c r="H155" s="177" t="s">
        <v>1199</v>
      </c>
      <c r="I155" s="177" t="s">
        <v>1169</v>
      </c>
      <c r="J155" s="177"/>
      <c r="K155" s="173"/>
    </row>
    <row r="156" spans="2:11" customFormat="1" ht="15" customHeight="1" x14ac:dyDescent="0.2">
      <c r="B156" s="152"/>
      <c r="C156" s="177" t="s">
        <v>1178</v>
      </c>
      <c r="D156" s="129"/>
      <c r="E156" s="129"/>
      <c r="F156" s="178" t="s">
        <v>1165</v>
      </c>
      <c r="G156" s="129"/>
      <c r="H156" s="177" t="s">
        <v>1199</v>
      </c>
      <c r="I156" s="177" t="s">
        <v>1161</v>
      </c>
      <c r="J156" s="177">
        <v>50</v>
      </c>
      <c r="K156" s="173"/>
    </row>
    <row r="157" spans="2:11" customFormat="1" ht="15" customHeight="1" x14ac:dyDescent="0.2">
      <c r="B157" s="152"/>
      <c r="C157" s="177" t="s">
        <v>1186</v>
      </c>
      <c r="D157" s="129"/>
      <c r="E157" s="129"/>
      <c r="F157" s="178" t="s">
        <v>1165</v>
      </c>
      <c r="G157" s="129"/>
      <c r="H157" s="177" t="s">
        <v>1199</v>
      </c>
      <c r="I157" s="177" t="s">
        <v>1161</v>
      </c>
      <c r="J157" s="177">
        <v>50</v>
      </c>
      <c r="K157" s="173"/>
    </row>
    <row r="158" spans="2:11" customFormat="1" ht="15" customHeight="1" x14ac:dyDescent="0.2">
      <c r="B158" s="152"/>
      <c r="C158" s="177" t="s">
        <v>1184</v>
      </c>
      <c r="D158" s="129"/>
      <c r="E158" s="129"/>
      <c r="F158" s="178" t="s">
        <v>1165</v>
      </c>
      <c r="G158" s="129"/>
      <c r="H158" s="177" t="s">
        <v>1199</v>
      </c>
      <c r="I158" s="177" t="s">
        <v>1161</v>
      </c>
      <c r="J158" s="177">
        <v>50</v>
      </c>
      <c r="K158" s="173"/>
    </row>
    <row r="159" spans="2:11" customFormat="1" ht="15" customHeight="1" x14ac:dyDescent="0.2">
      <c r="B159" s="152"/>
      <c r="C159" s="177" t="s">
        <v>102</v>
      </c>
      <c r="D159" s="129"/>
      <c r="E159" s="129"/>
      <c r="F159" s="178" t="s">
        <v>1159</v>
      </c>
      <c r="G159" s="129"/>
      <c r="H159" s="177" t="s">
        <v>1221</v>
      </c>
      <c r="I159" s="177" t="s">
        <v>1161</v>
      </c>
      <c r="J159" s="177" t="s">
        <v>1222</v>
      </c>
      <c r="K159" s="173"/>
    </row>
    <row r="160" spans="2:11" customFormat="1" ht="15" customHeight="1" x14ac:dyDescent="0.2">
      <c r="B160" s="152"/>
      <c r="C160" s="177" t="s">
        <v>1223</v>
      </c>
      <c r="D160" s="129"/>
      <c r="E160" s="129"/>
      <c r="F160" s="178" t="s">
        <v>1159</v>
      </c>
      <c r="G160" s="129"/>
      <c r="H160" s="177" t="s">
        <v>1224</v>
      </c>
      <c r="I160" s="177" t="s">
        <v>1194</v>
      </c>
      <c r="J160" s="177"/>
      <c r="K160" s="173"/>
    </row>
    <row r="161" spans="2:11" customFormat="1" ht="15" customHeight="1" x14ac:dyDescent="0.2">
      <c r="B161" s="179"/>
      <c r="C161" s="159"/>
      <c r="D161" s="159"/>
      <c r="E161" s="159"/>
      <c r="F161" s="159"/>
      <c r="G161" s="159"/>
      <c r="H161" s="159"/>
      <c r="I161" s="159"/>
      <c r="J161" s="159"/>
      <c r="K161" s="180"/>
    </row>
    <row r="162" spans="2:11" customFormat="1" ht="18.75" customHeight="1" x14ac:dyDescent="0.2">
      <c r="B162" s="161"/>
      <c r="C162" s="171"/>
      <c r="D162" s="171"/>
      <c r="E162" s="171"/>
      <c r="F162" s="181"/>
      <c r="G162" s="171"/>
      <c r="H162" s="171"/>
      <c r="I162" s="171"/>
      <c r="J162" s="171"/>
      <c r="K162" s="161"/>
    </row>
    <row r="163" spans="2:11" customFormat="1" ht="18.75" customHeight="1" x14ac:dyDescent="0.2"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</row>
    <row r="164" spans="2:11" customFormat="1" ht="7.5" customHeight="1" x14ac:dyDescent="0.2">
      <c r="B164" s="118"/>
      <c r="C164" s="119"/>
      <c r="D164" s="119"/>
      <c r="E164" s="119"/>
      <c r="F164" s="119"/>
      <c r="G164" s="119"/>
      <c r="H164" s="119"/>
      <c r="I164" s="119"/>
      <c r="J164" s="119"/>
      <c r="K164" s="120"/>
    </row>
    <row r="165" spans="2:11" customFormat="1" ht="45" customHeight="1" x14ac:dyDescent="0.2">
      <c r="B165" s="121"/>
      <c r="C165" s="264" t="s">
        <v>1225</v>
      </c>
      <c r="D165" s="264"/>
      <c r="E165" s="264"/>
      <c r="F165" s="264"/>
      <c r="G165" s="264"/>
      <c r="H165" s="264"/>
      <c r="I165" s="264"/>
      <c r="J165" s="264"/>
      <c r="K165" s="122"/>
    </row>
    <row r="166" spans="2:11" customFormat="1" ht="17.25" customHeight="1" x14ac:dyDescent="0.2">
      <c r="B166" s="121"/>
      <c r="C166" s="142" t="s">
        <v>1153</v>
      </c>
      <c r="D166" s="142"/>
      <c r="E166" s="142"/>
      <c r="F166" s="142" t="s">
        <v>1154</v>
      </c>
      <c r="G166" s="182"/>
      <c r="H166" s="183" t="s">
        <v>48</v>
      </c>
      <c r="I166" s="183" t="s">
        <v>51</v>
      </c>
      <c r="J166" s="142" t="s">
        <v>1155</v>
      </c>
      <c r="K166" s="122"/>
    </row>
    <row r="167" spans="2:11" customFormat="1" ht="17.25" customHeight="1" x14ac:dyDescent="0.2">
      <c r="B167" s="123"/>
      <c r="C167" s="144" t="s">
        <v>1156</v>
      </c>
      <c r="D167" s="144"/>
      <c r="E167" s="144"/>
      <c r="F167" s="145" t="s">
        <v>1157</v>
      </c>
      <c r="G167" s="184"/>
      <c r="H167" s="185"/>
      <c r="I167" s="185"/>
      <c r="J167" s="144" t="s">
        <v>1158</v>
      </c>
      <c r="K167" s="124"/>
    </row>
    <row r="168" spans="2:11" customFormat="1" ht="5.25" customHeight="1" x14ac:dyDescent="0.2">
      <c r="B168" s="152"/>
      <c r="C168" s="147"/>
      <c r="D168" s="147"/>
      <c r="E168" s="147"/>
      <c r="F168" s="147"/>
      <c r="G168" s="148"/>
      <c r="H168" s="147"/>
      <c r="I168" s="147"/>
      <c r="J168" s="147"/>
      <c r="K168" s="173"/>
    </row>
    <row r="169" spans="2:11" customFormat="1" ht="15" customHeight="1" x14ac:dyDescent="0.2">
      <c r="B169" s="152"/>
      <c r="C169" s="129" t="s">
        <v>1162</v>
      </c>
      <c r="D169" s="129"/>
      <c r="E169" s="129"/>
      <c r="F169" s="150" t="s">
        <v>1159</v>
      </c>
      <c r="G169" s="129"/>
      <c r="H169" s="129" t="s">
        <v>1199</v>
      </c>
      <c r="I169" s="129" t="s">
        <v>1161</v>
      </c>
      <c r="J169" s="129">
        <v>120</v>
      </c>
      <c r="K169" s="173"/>
    </row>
    <row r="170" spans="2:11" customFormat="1" ht="15" customHeight="1" x14ac:dyDescent="0.2">
      <c r="B170" s="152"/>
      <c r="C170" s="129" t="s">
        <v>1208</v>
      </c>
      <c r="D170" s="129"/>
      <c r="E170" s="129"/>
      <c r="F170" s="150" t="s">
        <v>1159</v>
      </c>
      <c r="G170" s="129"/>
      <c r="H170" s="129" t="s">
        <v>1209</v>
      </c>
      <c r="I170" s="129" t="s">
        <v>1161</v>
      </c>
      <c r="J170" s="129" t="s">
        <v>1210</v>
      </c>
      <c r="K170" s="173"/>
    </row>
    <row r="171" spans="2:11" customFormat="1" ht="15" customHeight="1" x14ac:dyDescent="0.2">
      <c r="B171" s="152"/>
      <c r="C171" s="129" t="s">
        <v>1107</v>
      </c>
      <c r="D171" s="129"/>
      <c r="E171" s="129"/>
      <c r="F171" s="150" t="s">
        <v>1159</v>
      </c>
      <c r="G171" s="129"/>
      <c r="H171" s="129" t="s">
        <v>1226</v>
      </c>
      <c r="I171" s="129" t="s">
        <v>1161</v>
      </c>
      <c r="J171" s="129" t="s">
        <v>1210</v>
      </c>
      <c r="K171" s="173"/>
    </row>
    <row r="172" spans="2:11" customFormat="1" ht="15" customHeight="1" x14ac:dyDescent="0.2">
      <c r="B172" s="152"/>
      <c r="C172" s="129" t="s">
        <v>1164</v>
      </c>
      <c r="D172" s="129"/>
      <c r="E172" s="129"/>
      <c r="F172" s="150" t="s">
        <v>1165</v>
      </c>
      <c r="G172" s="129"/>
      <c r="H172" s="129" t="s">
        <v>1226</v>
      </c>
      <c r="I172" s="129" t="s">
        <v>1161</v>
      </c>
      <c r="J172" s="129">
        <v>50</v>
      </c>
      <c r="K172" s="173"/>
    </row>
    <row r="173" spans="2:11" customFormat="1" ht="15" customHeight="1" x14ac:dyDescent="0.2">
      <c r="B173" s="152"/>
      <c r="C173" s="129" t="s">
        <v>1167</v>
      </c>
      <c r="D173" s="129"/>
      <c r="E173" s="129"/>
      <c r="F173" s="150" t="s">
        <v>1159</v>
      </c>
      <c r="G173" s="129"/>
      <c r="H173" s="129" t="s">
        <v>1226</v>
      </c>
      <c r="I173" s="129" t="s">
        <v>1169</v>
      </c>
      <c r="J173" s="129"/>
      <c r="K173" s="173"/>
    </row>
    <row r="174" spans="2:11" customFormat="1" ht="15" customHeight="1" x14ac:dyDescent="0.2">
      <c r="B174" s="152"/>
      <c r="C174" s="129" t="s">
        <v>1178</v>
      </c>
      <c r="D174" s="129"/>
      <c r="E174" s="129"/>
      <c r="F174" s="150" t="s">
        <v>1165</v>
      </c>
      <c r="G174" s="129"/>
      <c r="H174" s="129" t="s">
        <v>1226</v>
      </c>
      <c r="I174" s="129" t="s">
        <v>1161</v>
      </c>
      <c r="J174" s="129">
        <v>50</v>
      </c>
      <c r="K174" s="173"/>
    </row>
    <row r="175" spans="2:11" customFormat="1" ht="15" customHeight="1" x14ac:dyDescent="0.2">
      <c r="B175" s="152"/>
      <c r="C175" s="129" t="s">
        <v>1186</v>
      </c>
      <c r="D175" s="129"/>
      <c r="E175" s="129"/>
      <c r="F175" s="150" t="s">
        <v>1165</v>
      </c>
      <c r="G175" s="129"/>
      <c r="H175" s="129" t="s">
        <v>1226</v>
      </c>
      <c r="I175" s="129" t="s">
        <v>1161</v>
      </c>
      <c r="J175" s="129">
        <v>50</v>
      </c>
      <c r="K175" s="173"/>
    </row>
    <row r="176" spans="2:11" customFormat="1" ht="15" customHeight="1" x14ac:dyDescent="0.2">
      <c r="B176" s="152"/>
      <c r="C176" s="129" t="s">
        <v>1184</v>
      </c>
      <c r="D176" s="129"/>
      <c r="E176" s="129"/>
      <c r="F176" s="150" t="s">
        <v>1165</v>
      </c>
      <c r="G176" s="129"/>
      <c r="H176" s="129" t="s">
        <v>1226</v>
      </c>
      <c r="I176" s="129" t="s">
        <v>1161</v>
      </c>
      <c r="J176" s="129">
        <v>50</v>
      </c>
      <c r="K176" s="173"/>
    </row>
    <row r="177" spans="2:11" customFormat="1" ht="15" customHeight="1" x14ac:dyDescent="0.2">
      <c r="B177" s="152"/>
      <c r="C177" s="129" t="s">
        <v>106</v>
      </c>
      <c r="D177" s="129"/>
      <c r="E177" s="129"/>
      <c r="F177" s="150" t="s">
        <v>1159</v>
      </c>
      <c r="G177" s="129"/>
      <c r="H177" s="129" t="s">
        <v>1227</v>
      </c>
      <c r="I177" s="129" t="s">
        <v>1228</v>
      </c>
      <c r="J177" s="129"/>
      <c r="K177" s="173"/>
    </row>
    <row r="178" spans="2:11" customFormat="1" ht="15" customHeight="1" x14ac:dyDescent="0.2">
      <c r="B178" s="152"/>
      <c r="C178" s="129" t="s">
        <v>51</v>
      </c>
      <c r="D178" s="129"/>
      <c r="E178" s="129"/>
      <c r="F178" s="150" t="s">
        <v>1159</v>
      </c>
      <c r="G178" s="129"/>
      <c r="H178" s="129" t="s">
        <v>1229</v>
      </c>
      <c r="I178" s="129" t="s">
        <v>1230</v>
      </c>
      <c r="J178" s="129">
        <v>1</v>
      </c>
      <c r="K178" s="173"/>
    </row>
    <row r="179" spans="2:11" customFormat="1" ht="15" customHeight="1" x14ac:dyDescent="0.2">
      <c r="B179" s="152"/>
      <c r="C179" s="129" t="s">
        <v>47</v>
      </c>
      <c r="D179" s="129"/>
      <c r="E179" s="129"/>
      <c r="F179" s="150" t="s">
        <v>1159</v>
      </c>
      <c r="G179" s="129"/>
      <c r="H179" s="129" t="s">
        <v>1231</v>
      </c>
      <c r="I179" s="129" t="s">
        <v>1161</v>
      </c>
      <c r="J179" s="129">
        <v>20</v>
      </c>
      <c r="K179" s="173"/>
    </row>
    <row r="180" spans="2:11" customFormat="1" ht="15" customHeight="1" x14ac:dyDescent="0.2">
      <c r="B180" s="152"/>
      <c r="C180" s="129" t="s">
        <v>48</v>
      </c>
      <c r="D180" s="129"/>
      <c r="E180" s="129"/>
      <c r="F180" s="150" t="s">
        <v>1159</v>
      </c>
      <c r="G180" s="129"/>
      <c r="H180" s="129" t="s">
        <v>1232</v>
      </c>
      <c r="I180" s="129" t="s">
        <v>1161</v>
      </c>
      <c r="J180" s="129">
        <v>255</v>
      </c>
      <c r="K180" s="173"/>
    </row>
    <row r="181" spans="2:11" customFormat="1" ht="15" customHeight="1" x14ac:dyDescent="0.2">
      <c r="B181" s="152"/>
      <c r="C181" s="129" t="s">
        <v>107</v>
      </c>
      <c r="D181" s="129"/>
      <c r="E181" s="129"/>
      <c r="F181" s="150" t="s">
        <v>1159</v>
      </c>
      <c r="G181" s="129"/>
      <c r="H181" s="129" t="s">
        <v>1123</v>
      </c>
      <c r="I181" s="129" t="s">
        <v>1161</v>
      </c>
      <c r="J181" s="129">
        <v>10</v>
      </c>
      <c r="K181" s="173"/>
    </row>
    <row r="182" spans="2:11" customFormat="1" ht="15" customHeight="1" x14ac:dyDescent="0.2">
      <c r="B182" s="152"/>
      <c r="C182" s="129" t="s">
        <v>108</v>
      </c>
      <c r="D182" s="129"/>
      <c r="E182" s="129"/>
      <c r="F182" s="150" t="s">
        <v>1159</v>
      </c>
      <c r="G182" s="129"/>
      <c r="H182" s="129" t="s">
        <v>1233</v>
      </c>
      <c r="I182" s="129" t="s">
        <v>1194</v>
      </c>
      <c r="J182" s="129"/>
      <c r="K182" s="173"/>
    </row>
    <row r="183" spans="2:11" customFormat="1" ht="15" customHeight="1" x14ac:dyDescent="0.2">
      <c r="B183" s="152"/>
      <c r="C183" s="129" t="s">
        <v>1234</v>
      </c>
      <c r="D183" s="129"/>
      <c r="E183" s="129"/>
      <c r="F183" s="150" t="s">
        <v>1159</v>
      </c>
      <c r="G183" s="129"/>
      <c r="H183" s="129" t="s">
        <v>1235</v>
      </c>
      <c r="I183" s="129" t="s">
        <v>1194</v>
      </c>
      <c r="J183" s="129"/>
      <c r="K183" s="173"/>
    </row>
    <row r="184" spans="2:11" customFormat="1" ht="15" customHeight="1" x14ac:dyDescent="0.2">
      <c r="B184" s="152"/>
      <c r="C184" s="129" t="s">
        <v>1223</v>
      </c>
      <c r="D184" s="129"/>
      <c r="E184" s="129"/>
      <c r="F184" s="150" t="s">
        <v>1159</v>
      </c>
      <c r="G184" s="129"/>
      <c r="H184" s="129" t="s">
        <v>1236</v>
      </c>
      <c r="I184" s="129" t="s">
        <v>1194</v>
      </c>
      <c r="J184" s="129"/>
      <c r="K184" s="173"/>
    </row>
    <row r="185" spans="2:11" customFormat="1" ht="15" customHeight="1" x14ac:dyDescent="0.2">
      <c r="B185" s="152"/>
      <c r="C185" s="129" t="s">
        <v>110</v>
      </c>
      <c r="D185" s="129"/>
      <c r="E185" s="129"/>
      <c r="F185" s="150" t="s">
        <v>1165</v>
      </c>
      <c r="G185" s="129"/>
      <c r="H185" s="129" t="s">
        <v>1237</v>
      </c>
      <c r="I185" s="129" t="s">
        <v>1161</v>
      </c>
      <c r="J185" s="129">
        <v>50</v>
      </c>
      <c r="K185" s="173"/>
    </row>
    <row r="186" spans="2:11" customFormat="1" ht="15" customHeight="1" x14ac:dyDescent="0.2">
      <c r="B186" s="152"/>
      <c r="C186" s="129" t="s">
        <v>1238</v>
      </c>
      <c r="D186" s="129"/>
      <c r="E186" s="129"/>
      <c r="F186" s="150" t="s">
        <v>1165</v>
      </c>
      <c r="G186" s="129"/>
      <c r="H186" s="129" t="s">
        <v>1239</v>
      </c>
      <c r="I186" s="129" t="s">
        <v>1240</v>
      </c>
      <c r="J186" s="129"/>
      <c r="K186" s="173"/>
    </row>
    <row r="187" spans="2:11" customFormat="1" ht="15" customHeight="1" x14ac:dyDescent="0.2">
      <c r="B187" s="152"/>
      <c r="C187" s="129" t="s">
        <v>1241</v>
      </c>
      <c r="D187" s="129"/>
      <c r="E187" s="129"/>
      <c r="F187" s="150" t="s">
        <v>1165</v>
      </c>
      <c r="G187" s="129"/>
      <c r="H187" s="129" t="s">
        <v>1242</v>
      </c>
      <c r="I187" s="129" t="s">
        <v>1240</v>
      </c>
      <c r="J187" s="129"/>
      <c r="K187" s="173"/>
    </row>
    <row r="188" spans="2:11" customFormat="1" ht="15" customHeight="1" x14ac:dyDescent="0.2">
      <c r="B188" s="152"/>
      <c r="C188" s="129" t="s">
        <v>1243</v>
      </c>
      <c r="D188" s="129"/>
      <c r="E188" s="129"/>
      <c r="F188" s="150" t="s">
        <v>1165</v>
      </c>
      <c r="G188" s="129"/>
      <c r="H188" s="129" t="s">
        <v>1244</v>
      </c>
      <c r="I188" s="129" t="s">
        <v>1240</v>
      </c>
      <c r="J188" s="129"/>
      <c r="K188" s="173"/>
    </row>
    <row r="189" spans="2:11" customFormat="1" ht="15" customHeight="1" x14ac:dyDescent="0.2">
      <c r="B189" s="152"/>
      <c r="C189" s="186" t="s">
        <v>1245</v>
      </c>
      <c r="D189" s="129"/>
      <c r="E189" s="129"/>
      <c r="F189" s="150" t="s">
        <v>1165</v>
      </c>
      <c r="G189" s="129"/>
      <c r="H189" s="129" t="s">
        <v>1246</v>
      </c>
      <c r="I189" s="129" t="s">
        <v>1247</v>
      </c>
      <c r="J189" s="187" t="s">
        <v>1248</v>
      </c>
      <c r="K189" s="173"/>
    </row>
    <row r="190" spans="2:11" customFormat="1" ht="15" customHeight="1" x14ac:dyDescent="0.2">
      <c r="B190" s="152"/>
      <c r="C190" s="186" t="s">
        <v>36</v>
      </c>
      <c r="D190" s="129"/>
      <c r="E190" s="129"/>
      <c r="F190" s="150" t="s">
        <v>1159</v>
      </c>
      <c r="G190" s="129"/>
      <c r="H190" s="126" t="s">
        <v>1249</v>
      </c>
      <c r="I190" s="129" t="s">
        <v>1250</v>
      </c>
      <c r="J190" s="129"/>
      <c r="K190" s="173"/>
    </row>
    <row r="191" spans="2:11" customFormat="1" ht="15" customHeight="1" x14ac:dyDescent="0.2">
      <c r="B191" s="152"/>
      <c r="C191" s="186" t="s">
        <v>1251</v>
      </c>
      <c r="D191" s="129"/>
      <c r="E191" s="129"/>
      <c r="F191" s="150" t="s">
        <v>1159</v>
      </c>
      <c r="G191" s="129"/>
      <c r="H191" s="129" t="s">
        <v>1252</v>
      </c>
      <c r="I191" s="129" t="s">
        <v>1194</v>
      </c>
      <c r="J191" s="129"/>
      <c r="K191" s="173"/>
    </row>
    <row r="192" spans="2:11" customFormat="1" ht="15" customHeight="1" x14ac:dyDescent="0.2">
      <c r="B192" s="152"/>
      <c r="C192" s="186" t="s">
        <v>1253</v>
      </c>
      <c r="D192" s="129"/>
      <c r="E192" s="129"/>
      <c r="F192" s="150" t="s">
        <v>1159</v>
      </c>
      <c r="G192" s="129"/>
      <c r="H192" s="129" t="s">
        <v>1254</v>
      </c>
      <c r="I192" s="129" t="s">
        <v>1194</v>
      </c>
      <c r="J192" s="129"/>
      <c r="K192" s="173"/>
    </row>
    <row r="193" spans="2:11" customFormat="1" ht="15" customHeight="1" x14ac:dyDescent="0.2">
      <c r="B193" s="152"/>
      <c r="C193" s="186" t="s">
        <v>1255</v>
      </c>
      <c r="D193" s="129"/>
      <c r="E193" s="129"/>
      <c r="F193" s="150" t="s">
        <v>1165</v>
      </c>
      <c r="G193" s="129"/>
      <c r="H193" s="129" t="s">
        <v>1256</v>
      </c>
      <c r="I193" s="129" t="s">
        <v>1194</v>
      </c>
      <c r="J193" s="129"/>
      <c r="K193" s="173"/>
    </row>
    <row r="194" spans="2:11" customFormat="1" ht="15" customHeight="1" x14ac:dyDescent="0.2">
      <c r="B194" s="179"/>
      <c r="C194" s="188"/>
      <c r="D194" s="159"/>
      <c r="E194" s="159"/>
      <c r="F194" s="159"/>
      <c r="G194" s="159"/>
      <c r="H194" s="159"/>
      <c r="I194" s="159"/>
      <c r="J194" s="159"/>
      <c r="K194" s="180"/>
    </row>
    <row r="195" spans="2:11" customFormat="1" ht="18.75" customHeight="1" x14ac:dyDescent="0.2">
      <c r="B195" s="161"/>
      <c r="C195" s="171"/>
      <c r="D195" s="171"/>
      <c r="E195" s="171"/>
      <c r="F195" s="181"/>
      <c r="G195" s="171"/>
      <c r="H195" s="171"/>
      <c r="I195" s="171"/>
      <c r="J195" s="171"/>
      <c r="K195" s="161"/>
    </row>
    <row r="196" spans="2:11" customFormat="1" ht="18.75" customHeight="1" x14ac:dyDescent="0.2">
      <c r="B196" s="161"/>
      <c r="C196" s="171"/>
      <c r="D196" s="171"/>
      <c r="E196" s="171"/>
      <c r="F196" s="181"/>
      <c r="G196" s="171"/>
      <c r="H196" s="171"/>
      <c r="I196" s="171"/>
      <c r="J196" s="171"/>
      <c r="K196" s="161"/>
    </row>
    <row r="197" spans="2:11" customFormat="1" ht="18.75" customHeight="1" x14ac:dyDescent="0.2">
      <c r="B197" s="136"/>
      <c r="C197" s="136"/>
      <c r="D197" s="136"/>
      <c r="E197" s="136"/>
      <c r="F197" s="136"/>
      <c r="G197" s="136"/>
      <c r="H197" s="136"/>
      <c r="I197" s="136"/>
      <c r="J197" s="136"/>
      <c r="K197" s="136"/>
    </row>
    <row r="198" spans="2:11" customFormat="1" ht="13.5" x14ac:dyDescent="0.2">
      <c r="B198" s="118"/>
      <c r="C198" s="119"/>
      <c r="D198" s="119"/>
      <c r="E198" s="119"/>
      <c r="F198" s="119"/>
      <c r="G198" s="119"/>
      <c r="H198" s="119"/>
      <c r="I198" s="119"/>
      <c r="J198" s="119"/>
      <c r="K198" s="120"/>
    </row>
    <row r="199" spans="2:11" customFormat="1" ht="21" x14ac:dyDescent="0.2">
      <c r="B199" s="121"/>
      <c r="C199" s="264" t="s">
        <v>1257</v>
      </c>
      <c r="D199" s="264"/>
      <c r="E199" s="264"/>
      <c r="F199" s="264"/>
      <c r="G199" s="264"/>
      <c r="H199" s="264"/>
      <c r="I199" s="264"/>
      <c r="J199" s="264"/>
      <c r="K199" s="122"/>
    </row>
    <row r="200" spans="2:11" customFormat="1" ht="25.5" customHeight="1" x14ac:dyDescent="0.3">
      <c r="B200" s="121"/>
      <c r="C200" s="189" t="s">
        <v>1258</v>
      </c>
      <c r="D200" s="189"/>
      <c r="E200" s="189"/>
      <c r="F200" s="189" t="s">
        <v>1259</v>
      </c>
      <c r="G200" s="190"/>
      <c r="H200" s="270" t="s">
        <v>1260</v>
      </c>
      <c r="I200" s="270"/>
      <c r="J200" s="270"/>
      <c r="K200" s="122"/>
    </row>
    <row r="201" spans="2:11" customFormat="1" ht="5.25" customHeight="1" x14ac:dyDescent="0.2">
      <c r="B201" s="152"/>
      <c r="C201" s="147"/>
      <c r="D201" s="147"/>
      <c r="E201" s="147"/>
      <c r="F201" s="147"/>
      <c r="G201" s="171"/>
      <c r="H201" s="147"/>
      <c r="I201" s="147"/>
      <c r="J201" s="147"/>
      <c r="K201" s="173"/>
    </row>
    <row r="202" spans="2:11" customFormat="1" ht="15" customHeight="1" x14ac:dyDescent="0.2">
      <c r="B202" s="152"/>
      <c r="C202" s="129" t="s">
        <v>1250</v>
      </c>
      <c r="D202" s="129"/>
      <c r="E202" s="129"/>
      <c r="F202" s="150" t="s">
        <v>37</v>
      </c>
      <c r="G202" s="129"/>
      <c r="H202" s="269" t="s">
        <v>1261</v>
      </c>
      <c r="I202" s="269"/>
      <c r="J202" s="269"/>
      <c r="K202" s="173"/>
    </row>
    <row r="203" spans="2:11" customFormat="1" ht="15" customHeight="1" x14ac:dyDescent="0.2">
      <c r="B203" s="152"/>
      <c r="C203" s="129"/>
      <c r="D203" s="129"/>
      <c r="E203" s="129"/>
      <c r="F203" s="150" t="s">
        <v>38</v>
      </c>
      <c r="G203" s="129"/>
      <c r="H203" s="269" t="s">
        <v>1262</v>
      </c>
      <c r="I203" s="269"/>
      <c r="J203" s="269"/>
      <c r="K203" s="173"/>
    </row>
    <row r="204" spans="2:11" customFormat="1" ht="15" customHeight="1" x14ac:dyDescent="0.2">
      <c r="B204" s="152"/>
      <c r="C204" s="129"/>
      <c r="D204" s="129"/>
      <c r="E204" s="129"/>
      <c r="F204" s="150" t="s">
        <v>41</v>
      </c>
      <c r="G204" s="129"/>
      <c r="H204" s="269" t="s">
        <v>1263</v>
      </c>
      <c r="I204" s="269"/>
      <c r="J204" s="269"/>
      <c r="K204" s="173"/>
    </row>
    <row r="205" spans="2:11" customFormat="1" ht="15" customHeight="1" x14ac:dyDescent="0.2">
      <c r="B205" s="152"/>
      <c r="C205" s="129"/>
      <c r="D205" s="129"/>
      <c r="E205" s="129"/>
      <c r="F205" s="150" t="s">
        <v>39</v>
      </c>
      <c r="G205" s="129"/>
      <c r="H205" s="269" t="s">
        <v>1264</v>
      </c>
      <c r="I205" s="269"/>
      <c r="J205" s="269"/>
      <c r="K205" s="173"/>
    </row>
    <row r="206" spans="2:11" customFormat="1" ht="15" customHeight="1" x14ac:dyDescent="0.2">
      <c r="B206" s="152"/>
      <c r="C206" s="129"/>
      <c r="D206" s="129"/>
      <c r="E206" s="129"/>
      <c r="F206" s="150" t="s">
        <v>40</v>
      </c>
      <c r="G206" s="129"/>
      <c r="H206" s="269" t="s">
        <v>1265</v>
      </c>
      <c r="I206" s="269"/>
      <c r="J206" s="269"/>
      <c r="K206" s="173"/>
    </row>
    <row r="207" spans="2:11" customFormat="1" ht="15" customHeight="1" x14ac:dyDescent="0.2">
      <c r="B207" s="152"/>
      <c r="C207" s="129"/>
      <c r="D207" s="129"/>
      <c r="E207" s="129"/>
      <c r="F207" s="150"/>
      <c r="G207" s="129"/>
      <c r="H207" s="129"/>
      <c r="I207" s="129"/>
      <c r="J207" s="129"/>
      <c r="K207" s="173"/>
    </row>
    <row r="208" spans="2:11" customFormat="1" ht="15" customHeight="1" x14ac:dyDescent="0.2">
      <c r="B208" s="152"/>
      <c r="C208" s="129" t="s">
        <v>1206</v>
      </c>
      <c r="D208" s="129"/>
      <c r="E208" s="129"/>
      <c r="F208" s="150" t="s">
        <v>73</v>
      </c>
      <c r="G208" s="129"/>
      <c r="H208" s="269" t="s">
        <v>1266</v>
      </c>
      <c r="I208" s="269"/>
      <c r="J208" s="269"/>
      <c r="K208" s="173"/>
    </row>
    <row r="209" spans="2:11" customFormat="1" ht="15" customHeight="1" x14ac:dyDescent="0.2">
      <c r="B209" s="152"/>
      <c r="C209" s="129"/>
      <c r="D209" s="129"/>
      <c r="E209" s="129"/>
      <c r="F209" s="150" t="s">
        <v>1101</v>
      </c>
      <c r="G209" s="129"/>
      <c r="H209" s="269" t="s">
        <v>1102</v>
      </c>
      <c r="I209" s="269"/>
      <c r="J209" s="269"/>
      <c r="K209" s="173"/>
    </row>
    <row r="210" spans="2:11" customFormat="1" ht="15" customHeight="1" x14ac:dyDescent="0.2">
      <c r="B210" s="152"/>
      <c r="C210" s="129"/>
      <c r="D210" s="129"/>
      <c r="E210" s="129"/>
      <c r="F210" s="150" t="s">
        <v>1099</v>
      </c>
      <c r="G210" s="129"/>
      <c r="H210" s="269" t="s">
        <v>1267</v>
      </c>
      <c r="I210" s="269"/>
      <c r="J210" s="269"/>
      <c r="K210" s="173"/>
    </row>
    <row r="211" spans="2:11" customFormat="1" ht="15" customHeight="1" x14ac:dyDescent="0.2">
      <c r="B211" s="191"/>
      <c r="C211" s="129"/>
      <c r="D211" s="129"/>
      <c r="E211" s="129"/>
      <c r="F211" s="150" t="s">
        <v>1103</v>
      </c>
      <c r="G211" s="186"/>
      <c r="H211" s="268" t="s">
        <v>1104</v>
      </c>
      <c r="I211" s="268"/>
      <c r="J211" s="268"/>
      <c r="K211" s="192"/>
    </row>
    <row r="212" spans="2:11" customFormat="1" ht="15" customHeight="1" x14ac:dyDescent="0.2">
      <c r="B212" s="191"/>
      <c r="C212" s="129"/>
      <c r="D212" s="129"/>
      <c r="E212" s="129"/>
      <c r="F212" s="150" t="s">
        <v>1105</v>
      </c>
      <c r="G212" s="186"/>
      <c r="H212" s="268" t="s">
        <v>1268</v>
      </c>
      <c r="I212" s="268"/>
      <c r="J212" s="268"/>
      <c r="K212" s="192"/>
    </row>
    <row r="213" spans="2:11" customFormat="1" ht="15" customHeight="1" x14ac:dyDescent="0.2">
      <c r="B213" s="191"/>
      <c r="C213" s="129"/>
      <c r="D213" s="129"/>
      <c r="E213" s="129"/>
      <c r="F213" s="150"/>
      <c r="G213" s="186"/>
      <c r="H213" s="177"/>
      <c r="I213" s="177"/>
      <c r="J213" s="177"/>
      <c r="K213" s="192"/>
    </row>
    <row r="214" spans="2:11" customFormat="1" ht="15" customHeight="1" x14ac:dyDescent="0.2">
      <c r="B214" s="191"/>
      <c r="C214" s="129" t="s">
        <v>1230</v>
      </c>
      <c r="D214" s="129"/>
      <c r="E214" s="129"/>
      <c r="F214" s="150">
        <v>1</v>
      </c>
      <c r="G214" s="186"/>
      <c r="H214" s="268" t="s">
        <v>1269</v>
      </c>
      <c r="I214" s="268"/>
      <c r="J214" s="268"/>
      <c r="K214" s="192"/>
    </row>
    <row r="215" spans="2:11" customFormat="1" ht="15" customHeight="1" x14ac:dyDescent="0.2">
      <c r="B215" s="191"/>
      <c r="C215" s="129"/>
      <c r="D215" s="129"/>
      <c r="E215" s="129"/>
      <c r="F215" s="150">
        <v>2</v>
      </c>
      <c r="G215" s="186"/>
      <c r="H215" s="268" t="s">
        <v>1270</v>
      </c>
      <c r="I215" s="268"/>
      <c r="J215" s="268"/>
      <c r="K215" s="192"/>
    </row>
    <row r="216" spans="2:11" customFormat="1" ht="15" customHeight="1" x14ac:dyDescent="0.2">
      <c r="B216" s="191"/>
      <c r="C216" s="129"/>
      <c r="D216" s="129"/>
      <c r="E216" s="129"/>
      <c r="F216" s="150">
        <v>3</v>
      </c>
      <c r="G216" s="186"/>
      <c r="H216" s="268" t="s">
        <v>1271</v>
      </c>
      <c r="I216" s="268"/>
      <c r="J216" s="268"/>
      <c r="K216" s="192"/>
    </row>
    <row r="217" spans="2:11" customFormat="1" ht="15" customHeight="1" x14ac:dyDescent="0.2">
      <c r="B217" s="191"/>
      <c r="C217" s="129"/>
      <c r="D217" s="129"/>
      <c r="E217" s="129"/>
      <c r="F217" s="150">
        <v>4</v>
      </c>
      <c r="G217" s="186"/>
      <c r="H217" s="268" t="s">
        <v>1272</v>
      </c>
      <c r="I217" s="268"/>
      <c r="J217" s="268"/>
      <c r="K217" s="192"/>
    </row>
    <row r="218" spans="2:11" customFormat="1" ht="12.75" customHeight="1" x14ac:dyDescent="0.2">
      <c r="B218" s="193"/>
      <c r="C218" s="194"/>
      <c r="D218" s="194"/>
      <c r="E218" s="194"/>
      <c r="F218" s="194"/>
      <c r="G218" s="194"/>
      <c r="H218" s="194"/>
      <c r="I218" s="194"/>
      <c r="J218" s="194"/>
      <c r="K218" s="195"/>
    </row>
  </sheetData>
  <sheetProtection algorithmName="SHA-512" hashValue="RN3K8ttLyCGO6pBsBt80+H4bY/8wPIefxLPPP883hni1j3/XevrUeUOKY9fpZ7TAUKqXzY/q9tI90w7SE5RE/w==" saltValue="tTxRuQIQOpFVPJSpTxs57Q==" spinCount="100000" sheet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5"/>
  <sheetViews>
    <sheetView showGridLines="0" topLeftCell="A61" workbookViewId="0">
      <selection activeCell="H86" sqref="H86:I8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8" t="s">
        <v>6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1" t="s">
        <v>75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76</v>
      </c>
    </row>
    <row r="4" spans="2:46" ht="24.95" customHeight="1" x14ac:dyDescent="0.2">
      <c r="B4" s="14"/>
      <c r="D4" s="15" t="s">
        <v>98</v>
      </c>
      <c r="L4" s="14"/>
      <c r="M4" s="78" t="s">
        <v>11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21" t="s">
        <v>16</v>
      </c>
      <c r="L6" s="14"/>
    </row>
    <row r="7" spans="2:46" ht="16.5" customHeight="1" x14ac:dyDescent="0.2">
      <c r="B7" s="14"/>
      <c r="E7" s="258" t="str">
        <f>'Rekapitulace stavby'!K6</f>
        <v>Oprava osvětlení v žst. Kasejovice a žst Blatná</v>
      </c>
      <c r="F7" s="259"/>
      <c r="G7" s="259"/>
      <c r="H7" s="259"/>
      <c r="L7" s="14"/>
    </row>
    <row r="8" spans="2:46" s="1" customFormat="1" ht="12" customHeight="1" x14ac:dyDescent="0.2">
      <c r="B8" s="26"/>
      <c r="D8" s="21" t="s">
        <v>99</v>
      </c>
      <c r="L8" s="26"/>
    </row>
    <row r="9" spans="2:46" s="1" customFormat="1" ht="16.5" customHeight="1" x14ac:dyDescent="0.2">
      <c r="B9" s="26"/>
      <c r="E9" s="241" t="s">
        <v>100</v>
      </c>
      <c r="F9" s="257"/>
      <c r="G9" s="257"/>
      <c r="H9" s="257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1" t="s">
        <v>17</v>
      </c>
      <c r="F11" s="19" t="s">
        <v>3</v>
      </c>
      <c r="I11" s="21" t="s">
        <v>18</v>
      </c>
      <c r="J11" s="19" t="s">
        <v>3</v>
      </c>
      <c r="L11" s="26"/>
    </row>
    <row r="12" spans="2:46" s="1" customFormat="1" ht="12" customHeight="1" x14ac:dyDescent="0.2">
      <c r="B12" s="26"/>
      <c r="D12" s="21" t="s">
        <v>19</v>
      </c>
      <c r="F12" s="19" t="s">
        <v>1278</v>
      </c>
      <c r="I12" s="21" t="s">
        <v>21</v>
      </c>
      <c r="J12" s="43">
        <f>'Rekapitulace stavby'!AN8</f>
        <v>0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1" t="s">
        <v>22</v>
      </c>
      <c r="I14" s="21" t="s">
        <v>23</v>
      </c>
      <c r="J14" s="19">
        <v>70994234</v>
      </c>
      <c r="L14" s="26"/>
    </row>
    <row r="15" spans="2:46" s="1" customFormat="1" ht="18" customHeight="1" x14ac:dyDescent="0.2">
      <c r="B15" s="26"/>
      <c r="E15" s="19" t="s">
        <v>1277</v>
      </c>
      <c r="I15" s="21" t="s">
        <v>24</v>
      </c>
      <c r="J15" s="19" t="s">
        <v>1276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1" t="s">
        <v>1275</v>
      </c>
      <c r="I17" s="21" t="s">
        <v>23</v>
      </c>
      <c r="J17" s="22" t="str">
        <f>'Rekapitulace stavby'!AN13</f>
        <v>Vyplň údaj</v>
      </c>
      <c r="L17" s="26"/>
    </row>
    <row r="18" spans="2:12" s="1" customFormat="1" ht="18" customHeight="1" x14ac:dyDescent="0.2">
      <c r="B18" s="26"/>
      <c r="E18" s="260" t="str">
        <f>'Rekapitulace stavby'!E14</f>
        <v>Vyplň údaj</v>
      </c>
      <c r="F18" s="230"/>
      <c r="G18" s="230"/>
      <c r="H18" s="230"/>
      <c r="I18" s="21" t="s">
        <v>24</v>
      </c>
      <c r="J18" s="22" t="str">
        <f>'Rekapitulace stavby'!AN14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1"/>
      <c r="I20" s="21"/>
      <c r="J20" s="19" t="str">
        <f>IF('Rekapitulace stavby'!AN16="","",'Rekapitulace stavby'!AN16)</f>
        <v/>
      </c>
      <c r="L20" s="26"/>
    </row>
    <row r="21" spans="2:12" s="1" customFormat="1" ht="18" customHeight="1" x14ac:dyDescent="0.2">
      <c r="B21" s="26"/>
      <c r="E21" s="19"/>
      <c r="I21" s="21"/>
      <c r="J21" s="19" t="str">
        <f>IF('Rekapitulace stavby'!AN17="","",'Rekapitulace stavby'!AN17)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1"/>
      <c r="I23" s="21"/>
      <c r="J23" s="19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9" t="str">
        <f>IF('Rekapitulace stavby'!E20="","",'Rekapitulace stavby'!E20)</f>
        <v xml:space="preserve"> </v>
      </c>
      <c r="I24" s="21"/>
      <c r="J24" s="19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1" t="s">
        <v>31</v>
      </c>
      <c r="L26" s="26"/>
    </row>
    <row r="27" spans="2:12" s="7" customFormat="1" ht="16.5" customHeight="1" x14ac:dyDescent="0.2">
      <c r="B27" s="79"/>
      <c r="E27" s="235" t="s">
        <v>3</v>
      </c>
      <c r="F27" s="235"/>
      <c r="G27" s="235"/>
      <c r="H27" s="235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0" t="s">
        <v>32</v>
      </c>
      <c r="J30" s="56">
        <f>ROUND(J79,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 x14ac:dyDescent="0.2">
      <c r="B33" s="26"/>
      <c r="D33" s="81" t="s">
        <v>36</v>
      </c>
      <c r="E33" s="21" t="s">
        <v>37</v>
      </c>
      <c r="F33" s="82">
        <f>ROUND((SUM(BE79:BE284)),  2)</f>
        <v>0</v>
      </c>
      <c r="I33" s="83">
        <v>0.21</v>
      </c>
      <c r="J33" s="82">
        <f>ROUND(((SUM(BE79:BE284))*I33),  2)</f>
        <v>0</v>
      </c>
      <c r="L33" s="26"/>
    </row>
    <row r="34" spans="2:12" s="1" customFormat="1" ht="14.45" customHeight="1" x14ac:dyDescent="0.2">
      <c r="B34" s="26"/>
      <c r="E34" s="21" t="s">
        <v>38</v>
      </c>
      <c r="F34" s="82">
        <f>ROUND((SUM(BF79:BF284)),  2)</f>
        <v>0</v>
      </c>
      <c r="I34" s="83">
        <v>0.15</v>
      </c>
      <c r="J34" s="82">
        <f>ROUND(((SUM(BF79:BF284))*I34),  2)</f>
        <v>0</v>
      </c>
      <c r="L34" s="26"/>
    </row>
    <row r="35" spans="2:12" s="1" customFormat="1" ht="14.45" hidden="1" customHeight="1" x14ac:dyDescent="0.2">
      <c r="B35" s="26"/>
      <c r="E35" s="21" t="s">
        <v>39</v>
      </c>
      <c r="F35" s="82">
        <f>ROUND((SUM(BG79:BG284)),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 x14ac:dyDescent="0.2">
      <c r="B36" s="26"/>
      <c r="E36" s="21" t="s">
        <v>40</v>
      </c>
      <c r="F36" s="82">
        <f>ROUND((SUM(BH79:BH284)),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 x14ac:dyDescent="0.2">
      <c r="B37" s="26"/>
      <c r="E37" s="21" t="s">
        <v>41</v>
      </c>
      <c r="F37" s="82">
        <f>ROUND((SUM(BI79:BI284)),  2)</f>
        <v>0</v>
      </c>
      <c r="I37" s="83">
        <v>0</v>
      </c>
      <c r="J37" s="82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42</v>
      </c>
      <c r="E39" s="47"/>
      <c r="F39" s="47"/>
      <c r="G39" s="86" t="s">
        <v>43</v>
      </c>
      <c r="H39" s="87" t="s">
        <v>44</v>
      </c>
      <c r="I39" s="47"/>
      <c r="J39" s="88">
        <f>SUM(J30:J37)</f>
        <v>0</v>
      </c>
      <c r="K39" s="89"/>
      <c r="L39" s="26"/>
    </row>
    <row r="40" spans="2:12" s="1" customFormat="1" ht="14.45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 x14ac:dyDescent="0.2">
      <c r="B45" s="26"/>
      <c r="C45" s="15" t="s">
        <v>101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1" t="s">
        <v>16</v>
      </c>
      <c r="L47" s="26"/>
    </row>
    <row r="48" spans="2:12" s="1" customFormat="1" ht="16.5" customHeight="1" x14ac:dyDescent="0.2">
      <c r="B48" s="26"/>
      <c r="E48" s="258" t="str">
        <f>E7</f>
        <v>Oprava osvětlení v žst. Kasejovice a žst Blatná</v>
      </c>
      <c r="F48" s="259"/>
      <c r="G48" s="259"/>
      <c r="H48" s="259"/>
      <c r="L48" s="26"/>
    </row>
    <row r="49" spans="2:47" s="1" customFormat="1" ht="12" customHeight="1" x14ac:dyDescent="0.2">
      <c r="B49" s="26"/>
      <c r="C49" s="21" t="s">
        <v>99</v>
      </c>
      <c r="L49" s="26"/>
    </row>
    <row r="50" spans="2:47" s="1" customFormat="1" ht="16.5" customHeight="1" x14ac:dyDescent="0.2">
      <c r="B50" s="26"/>
      <c r="E50" s="241" t="str">
        <f>E9</f>
        <v xml:space="preserve">01 - žst. Kasejovice - Elektromateriál </v>
      </c>
      <c r="F50" s="257"/>
      <c r="G50" s="257"/>
      <c r="H50" s="257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1" t="s">
        <v>19</v>
      </c>
      <c r="F52" s="19" t="str">
        <f>F12</f>
        <v>trať 191 dle JŘ, TÚ Blatná - Nepomuk</v>
      </c>
      <c r="I52" s="21" t="s">
        <v>21</v>
      </c>
      <c r="J52" s="43">
        <f>IF(J12="","",J12)</f>
        <v>0</v>
      </c>
      <c r="L52" s="26"/>
    </row>
    <row r="53" spans="2:47" s="1" customFormat="1" ht="6.95" customHeight="1" x14ac:dyDescent="0.2">
      <c r="B53" s="26"/>
      <c r="L53" s="26"/>
    </row>
    <row r="54" spans="2:47" s="1" customFormat="1" ht="15.2" customHeight="1" x14ac:dyDescent="0.2">
      <c r="B54" s="26"/>
      <c r="C54" s="21" t="s">
        <v>22</v>
      </c>
      <c r="F54" s="19" t="str">
        <f>E15</f>
        <v>Správa železnic, státní organizace, Oblastní ředitelství Plzeň</v>
      </c>
      <c r="I54" s="21" t="s">
        <v>27</v>
      </c>
      <c r="J54" s="24">
        <f>E21</f>
        <v>0</v>
      </c>
      <c r="L54" s="26"/>
    </row>
    <row r="55" spans="2:47" s="1" customFormat="1" ht="15.2" customHeight="1" x14ac:dyDescent="0.2">
      <c r="B55" s="26"/>
      <c r="C55" s="21" t="s">
        <v>25</v>
      </c>
      <c r="F55" s="19" t="str">
        <f>IF(E18="","",E18)</f>
        <v>Vyplň údaj</v>
      </c>
      <c r="I55" s="21" t="s">
        <v>30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102</v>
      </c>
      <c r="D57" s="84"/>
      <c r="E57" s="84"/>
      <c r="F57" s="84"/>
      <c r="G57" s="84"/>
      <c r="H57" s="84"/>
      <c r="I57" s="84"/>
      <c r="J57" s="91" t="s">
        <v>103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64</v>
      </c>
      <c r="J59" s="56">
        <f>J79</f>
        <v>0</v>
      </c>
      <c r="L59" s="26"/>
      <c r="AU59" s="11" t="s">
        <v>104</v>
      </c>
    </row>
    <row r="60" spans="2:47" s="1" customFormat="1" ht="21.75" customHeight="1" x14ac:dyDescent="0.2">
      <c r="B60" s="26"/>
      <c r="L60" s="26"/>
    </row>
    <row r="61" spans="2:47" s="1" customFormat="1" ht="6.95" customHeight="1" x14ac:dyDescent="0.2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6"/>
    </row>
    <row r="65" spans="2:65" s="1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6"/>
    </row>
    <row r="66" spans="2:65" s="1" customFormat="1" ht="24.95" customHeight="1" x14ac:dyDescent="0.2">
      <c r="B66" s="26"/>
      <c r="C66" s="15" t="s">
        <v>105</v>
      </c>
      <c r="L66" s="26"/>
    </row>
    <row r="67" spans="2:65" s="1" customFormat="1" ht="6.95" customHeight="1" x14ac:dyDescent="0.2">
      <c r="B67" s="26"/>
      <c r="L67" s="26"/>
    </row>
    <row r="68" spans="2:65" s="1" customFormat="1" ht="12" customHeight="1" x14ac:dyDescent="0.2">
      <c r="B68" s="26"/>
      <c r="C68" s="21" t="s">
        <v>16</v>
      </c>
      <c r="L68" s="26"/>
    </row>
    <row r="69" spans="2:65" s="1" customFormat="1" ht="16.5" customHeight="1" x14ac:dyDescent="0.2">
      <c r="B69" s="26"/>
      <c r="E69" s="258" t="str">
        <f>E7</f>
        <v>Oprava osvětlení v žst. Kasejovice a žst Blatná</v>
      </c>
      <c r="F69" s="259"/>
      <c r="G69" s="259"/>
      <c r="H69" s="259"/>
      <c r="L69" s="26"/>
    </row>
    <row r="70" spans="2:65" s="1" customFormat="1" ht="12" customHeight="1" x14ac:dyDescent="0.2">
      <c r="B70" s="26"/>
      <c r="C70" s="21" t="s">
        <v>99</v>
      </c>
      <c r="L70" s="26"/>
    </row>
    <row r="71" spans="2:65" s="1" customFormat="1" ht="16.5" customHeight="1" x14ac:dyDescent="0.2">
      <c r="B71" s="26"/>
      <c r="E71" s="241" t="str">
        <f>E9</f>
        <v xml:space="preserve">01 - žst. Kasejovice - Elektromateriál </v>
      </c>
      <c r="F71" s="257"/>
      <c r="G71" s="257"/>
      <c r="H71" s="257"/>
      <c r="L71" s="26"/>
    </row>
    <row r="72" spans="2:65" s="1" customFormat="1" ht="6.95" customHeight="1" x14ac:dyDescent="0.2">
      <c r="B72" s="26"/>
      <c r="L72" s="26"/>
    </row>
    <row r="73" spans="2:65" s="1" customFormat="1" ht="12" customHeight="1" x14ac:dyDescent="0.2">
      <c r="B73" s="26"/>
      <c r="C73" s="21" t="s">
        <v>19</v>
      </c>
      <c r="F73" s="19" t="str">
        <f>F12</f>
        <v>trať 191 dle JŘ, TÚ Blatná - Nepomuk</v>
      </c>
      <c r="I73" s="21" t="s">
        <v>21</v>
      </c>
      <c r="J73" s="43">
        <f>IF(J12="","",J12)</f>
        <v>0</v>
      </c>
      <c r="L73" s="26"/>
    </row>
    <row r="74" spans="2:65" s="1" customFormat="1" ht="6.95" customHeight="1" x14ac:dyDescent="0.2">
      <c r="B74" s="26"/>
      <c r="L74" s="26"/>
    </row>
    <row r="75" spans="2:65" s="1" customFormat="1" ht="15.2" customHeight="1" x14ac:dyDescent="0.2">
      <c r="B75" s="26"/>
      <c r="C75" s="21" t="s">
        <v>22</v>
      </c>
      <c r="F75" s="19" t="str">
        <f>E15</f>
        <v>Správa železnic, státní organizace, Oblastní ředitelství Plzeň</v>
      </c>
      <c r="I75" s="21" t="s">
        <v>27</v>
      </c>
      <c r="J75" s="24">
        <f>E21</f>
        <v>0</v>
      </c>
      <c r="L75" s="26"/>
    </row>
    <row r="76" spans="2:65" s="1" customFormat="1" ht="15.2" customHeight="1" x14ac:dyDescent="0.2">
      <c r="B76" s="26"/>
      <c r="C76" s="21" t="s">
        <v>25</v>
      </c>
      <c r="F76" s="19" t="str">
        <f>IF(E18="","",E18)</f>
        <v>Vyplň údaj</v>
      </c>
      <c r="I76" s="21" t="s">
        <v>30</v>
      </c>
      <c r="J76" s="24" t="str">
        <f>E24</f>
        <v xml:space="preserve"> </v>
      </c>
      <c r="L76" s="26"/>
    </row>
    <row r="77" spans="2:65" s="1" customFormat="1" ht="10.35" customHeight="1" x14ac:dyDescent="0.2">
      <c r="B77" s="26"/>
      <c r="L77" s="26"/>
    </row>
    <row r="78" spans="2:65" s="8" customFormat="1" ht="29.25" customHeight="1" x14ac:dyDescent="0.2">
      <c r="B78" s="93"/>
      <c r="C78" s="198" t="s">
        <v>106</v>
      </c>
      <c r="D78" s="94" t="s">
        <v>51</v>
      </c>
      <c r="E78" s="94" t="s">
        <v>47</v>
      </c>
      <c r="F78" s="94" t="s">
        <v>48</v>
      </c>
      <c r="G78" s="94" t="s">
        <v>107</v>
      </c>
      <c r="H78" s="94" t="s">
        <v>108</v>
      </c>
      <c r="I78" s="94" t="s">
        <v>109</v>
      </c>
      <c r="J78" s="212" t="s">
        <v>103</v>
      </c>
      <c r="K78" s="95" t="s">
        <v>110</v>
      </c>
      <c r="L78" s="93"/>
      <c r="M78" s="49" t="s">
        <v>3</v>
      </c>
      <c r="N78" s="50" t="s">
        <v>36</v>
      </c>
      <c r="O78" s="50" t="s">
        <v>111</v>
      </c>
      <c r="P78" s="50" t="s">
        <v>112</v>
      </c>
      <c r="Q78" s="50" t="s">
        <v>113</v>
      </c>
      <c r="R78" s="50" t="s">
        <v>114</v>
      </c>
      <c r="S78" s="50" t="s">
        <v>115</v>
      </c>
      <c r="T78" s="51" t="s">
        <v>116</v>
      </c>
    </row>
    <row r="79" spans="2:65" s="1" customFormat="1" ht="22.9" customHeight="1" x14ac:dyDescent="0.25">
      <c r="B79" s="26"/>
      <c r="C79" s="54" t="s">
        <v>117</v>
      </c>
      <c r="J79" s="213">
        <f>BK79</f>
        <v>0</v>
      </c>
      <c r="L79" s="26"/>
      <c r="M79" s="52"/>
      <c r="N79" s="44"/>
      <c r="O79" s="44"/>
      <c r="P79" s="96">
        <f>SUM(P80:P284)</f>
        <v>0</v>
      </c>
      <c r="Q79" s="44"/>
      <c r="R79" s="96">
        <f>SUM(R80:R284)</f>
        <v>0</v>
      </c>
      <c r="S79" s="44"/>
      <c r="T79" s="97">
        <f>SUM(T80:T284)</f>
        <v>0</v>
      </c>
      <c r="AT79" s="11" t="s">
        <v>65</v>
      </c>
      <c r="AU79" s="11" t="s">
        <v>104</v>
      </c>
      <c r="BK79" s="98">
        <f>SUM(BK80:BK284)</f>
        <v>0</v>
      </c>
    </row>
    <row r="80" spans="2:65" s="1" customFormat="1" ht="16.5" customHeight="1" x14ac:dyDescent="0.2">
      <c r="B80" s="26"/>
      <c r="C80" s="199" t="s">
        <v>74</v>
      </c>
      <c r="D80" s="199" t="s">
        <v>118</v>
      </c>
      <c r="E80" s="200" t="s">
        <v>119</v>
      </c>
      <c r="F80" s="201" t="s">
        <v>120</v>
      </c>
      <c r="G80" s="202" t="s">
        <v>121</v>
      </c>
      <c r="H80" s="203">
        <v>2</v>
      </c>
      <c r="I80" s="99"/>
      <c r="J80" s="214">
        <f>ROUND(I80*H80,2)</f>
        <v>0</v>
      </c>
      <c r="K80" s="100"/>
      <c r="L80" s="26"/>
      <c r="M80" s="101" t="s">
        <v>3</v>
      </c>
      <c r="N80" s="102" t="s">
        <v>37</v>
      </c>
      <c r="P80" s="103">
        <f>O80*H80</f>
        <v>0</v>
      </c>
      <c r="Q80" s="103">
        <v>0</v>
      </c>
      <c r="R80" s="103">
        <f>Q80*H80</f>
        <v>0</v>
      </c>
      <c r="S80" s="103">
        <v>0</v>
      </c>
      <c r="T80" s="104">
        <f>S80*H80</f>
        <v>0</v>
      </c>
      <c r="AR80" s="105" t="s">
        <v>122</v>
      </c>
      <c r="AT80" s="105" t="s">
        <v>118</v>
      </c>
      <c r="AU80" s="105" t="s">
        <v>66</v>
      </c>
      <c r="AY80" s="11" t="s">
        <v>123</v>
      </c>
      <c r="BE80" s="106">
        <f>IF(N80="základní",J80,0)</f>
        <v>0</v>
      </c>
      <c r="BF80" s="106">
        <f>IF(N80="snížená",J80,0)</f>
        <v>0</v>
      </c>
      <c r="BG80" s="106">
        <f>IF(N80="zákl. přenesená",J80,0)</f>
        <v>0</v>
      </c>
      <c r="BH80" s="106">
        <f>IF(N80="sníž. přenesená",J80,0)</f>
        <v>0</v>
      </c>
      <c r="BI80" s="106">
        <f>IF(N80="nulová",J80,0)</f>
        <v>0</v>
      </c>
      <c r="BJ80" s="11" t="s">
        <v>74</v>
      </c>
      <c r="BK80" s="106">
        <f>ROUND(I80*H80,2)</f>
        <v>0</v>
      </c>
      <c r="BL80" s="11" t="s">
        <v>122</v>
      </c>
      <c r="BM80" s="105" t="s">
        <v>124</v>
      </c>
    </row>
    <row r="81" spans="2:65" s="1" customFormat="1" ht="19.5" x14ac:dyDescent="0.2">
      <c r="B81" s="26"/>
      <c r="D81" s="204" t="s">
        <v>125</v>
      </c>
      <c r="F81" s="205" t="s">
        <v>126</v>
      </c>
      <c r="I81" s="107"/>
      <c r="L81" s="26"/>
      <c r="M81" s="108"/>
      <c r="T81" s="46"/>
      <c r="AT81" s="11" t="s">
        <v>125</v>
      </c>
      <c r="AU81" s="11" t="s">
        <v>66</v>
      </c>
    </row>
    <row r="82" spans="2:65" s="1" customFormat="1" ht="19.5" x14ac:dyDescent="0.2">
      <c r="B82" s="26"/>
      <c r="D82" s="204" t="s">
        <v>127</v>
      </c>
      <c r="F82" s="206" t="s">
        <v>128</v>
      </c>
      <c r="I82" s="107"/>
      <c r="L82" s="26"/>
      <c r="M82" s="108"/>
      <c r="T82" s="46"/>
      <c r="AT82" s="11" t="s">
        <v>127</v>
      </c>
      <c r="AU82" s="11" t="s">
        <v>66</v>
      </c>
    </row>
    <row r="83" spans="2:65" s="1" customFormat="1" ht="16.5" customHeight="1" x14ac:dyDescent="0.2">
      <c r="B83" s="26"/>
      <c r="C83" s="199" t="s">
        <v>76</v>
      </c>
      <c r="D83" s="199" t="s">
        <v>118</v>
      </c>
      <c r="E83" s="200" t="s">
        <v>129</v>
      </c>
      <c r="F83" s="201" t="s">
        <v>130</v>
      </c>
      <c r="G83" s="202" t="s">
        <v>121</v>
      </c>
      <c r="H83" s="203">
        <v>2</v>
      </c>
      <c r="I83" s="99"/>
      <c r="J83" s="214">
        <f>ROUND(I83*H83,2)</f>
        <v>0</v>
      </c>
      <c r="K83" s="100"/>
      <c r="L83" s="26"/>
      <c r="M83" s="101" t="s">
        <v>3</v>
      </c>
      <c r="N83" s="102" t="s">
        <v>37</v>
      </c>
      <c r="P83" s="103">
        <f>O83*H83</f>
        <v>0</v>
      </c>
      <c r="Q83" s="103">
        <v>0</v>
      </c>
      <c r="R83" s="103">
        <f>Q83*H83</f>
        <v>0</v>
      </c>
      <c r="S83" s="103">
        <v>0</v>
      </c>
      <c r="T83" s="104">
        <f>S83*H83</f>
        <v>0</v>
      </c>
      <c r="AR83" s="105" t="s">
        <v>122</v>
      </c>
      <c r="AT83" s="105" t="s">
        <v>118</v>
      </c>
      <c r="AU83" s="105" t="s">
        <v>66</v>
      </c>
      <c r="AY83" s="11" t="s">
        <v>123</v>
      </c>
      <c r="BE83" s="106">
        <f>IF(N83="základní",J83,0)</f>
        <v>0</v>
      </c>
      <c r="BF83" s="106">
        <f>IF(N83="snížená",J83,0)</f>
        <v>0</v>
      </c>
      <c r="BG83" s="106">
        <f>IF(N83="zákl. přenesená",J83,0)</f>
        <v>0</v>
      </c>
      <c r="BH83" s="106">
        <f>IF(N83="sníž. přenesená",J83,0)</f>
        <v>0</v>
      </c>
      <c r="BI83" s="106">
        <f>IF(N83="nulová",J83,0)</f>
        <v>0</v>
      </c>
      <c r="BJ83" s="11" t="s">
        <v>74</v>
      </c>
      <c r="BK83" s="106">
        <f>ROUND(I83*H83,2)</f>
        <v>0</v>
      </c>
      <c r="BL83" s="11" t="s">
        <v>122</v>
      </c>
      <c r="BM83" s="105" t="s">
        <v>131</v>
      </c>
    </row>
    <row r="84" spans="2:65" s="1" customFormat="1" ht="19.5" x14ac:dyDescent="0.2">
      <c r="B84" s="26"/>
      <c r="D84" s="204" t="s">
        <v>125</v>
      </c>
      <c r="F84" s="205" t="s">
        <v>132</v>
      </c>
      <c r="I84" s="107"/>
      <c r="L84" s="26"/>
      <c r="M84" s="108"/>
      <c r="T84" s="46"/>
      <c r="AT84" s="11" t="s">
        <v>125</v>
      </c>
      <c r="AU84" s="11" t="s">
        <v>66</v>
      </c>
    </row>
    <row r="85" spans="2:65" s="1" customFormat="1" ht="29.25" x14ac:dyDescent="0.2">
      <c r="B85" s="26"/>
      <c r="D85" s="204" t="s">
        <v>127</v>
      </c>
      <c r="F85" s="206" t="s">
        <v>133</v>
      </c>
      <c r="I85" s="107"/>
      <c r="L85" s="26"/>
      <c r="M85" s="108"/>
      <c r="T85" s="46"/>
      <c r="AT85" s="11" t="s">
        <v>127</v>
      </c>
      <c r="AU85" s="11" t="s">
        <v>66</v>
      </c>
    </row>
    <row r="86" spans="2:65" s="1" customFormat="1" ht="24.2" customHeight="1" x14ac:dyDescent="0.2">
      <c r="B86" s="26"/>
      <c r="C86" s="199" t="s">
        <v>134</v>
      </c>
      <c r="D86" s="199" t="s">
        <v>118</v>
      </c>
      <c r="E86" s="200" t="s">
        <v>135</v>
      </c>
      <c r="F86" s="201" t="s">
        <v>136</v>
      </c>
      <c r="G86" s="202" t="s">
        <v>121</v>
      </c>
      <c r="H86" s="203">
        <v>1</v>
      </c>
      <c r="I86" s="99"/>
      <c r="J86" s="214">
        <f>ROUND(I86*H86,2)</f>
        <v>0</v>
      </c>
      <c r="K86" s="100"/>
      <c r="L86" s="26"/>
      <c r="M86" s="101" t="s">
        <v>3</v>
      </c>
      <c r="N86" s="102" t="s">
        <v>37</v>
      </c>
      <c r="P86" s="103">
        <f>O86*H86</f>
        <v>0</v>
      </c>
      <c r="Q86" s="103">
        <v>0</v>
      </c>
      <c r="R86" s="103">
        <f>Q86*H86</f>
        <v>0</v>
      </c>
      <c r="S86" s="103">
        <v>0</v>
      </c>
      <c r="T86" s="104">
        <f>S86*H86</f>
        <v>0</v>
      </c>
      <c r="AR86" s="105" t="s">
        <v>122</v>
      </c>
      <c r="AT86" s="105" t="s">
        <v>118</v>
      </c>
      <c r="AU86" s="105" t="s">
        <v>66</v>
      </c>
      <c r="AY86" s="11" t="s">
        <v>123</v>
      </c>
      <c r="BE86" s="106">
        <f>IF(N86="základní",J86,0)</f>
        <v>0</v>
      </c>
      <c r="BF86" s="106">
        <f>IF(N86="snížená",J86,0)</f>
        <v>0</v>
      </c>
      <c r="BG86" s="106">
        <f>IF(N86="zákl. přenesená",J86,0)</f>
        <v>0</v>
      </c>
      <c r="BH86" s="106">
        <f>IF(N86="sníž. přenesená",J86,0)</f>
        <v>0</v>
      </c>
      <c r="BI86" s="106">
        <f>IF(N86="nulová",J86,0)</f>
        <v>0</v>
      </c>
      <c r="BJ86" s="11" t="s">
        <v>74</v>
      </c>
      <c r="BK86" s="106">
        <f>ROUND(I86*H86,2)</f>
        <v>0</v>
      </c>
      <c r="BL86" s="11" t="s">
        <v>122</v>
      </c>
      <c r="BM86" s="105" t="s">
        <v>137</v>
      </c>
    </row>
    <row r="87" spans="2:65" s="1" customFormat="1" ht="19.5" x14ac:dyDescent="0.2">
      <c r="B87" s="26"/>
      <c r="D87" s="204" t="s">
        <v>125</v>
      </c>
      <c r="F87" s="205" t="s">
        <v>138</v>
      </c>
      <c r="I87" s="107"/>
      <c r="L87" s="26"/>
      <c r="M87" s="108"/>
      <c r="T87" s="46"/>
      <c r="AT87" s="11" t="s">
        <v>125</v>
      </c>
      <c r="AU87" s="11" t="s">
        <v>66</v>
      </c>
    </row>
    <row r="88" spans="2:65" s="1" customFormat="1" ht="19.5" x14ac:dyDescent="0.2">
      <c r="B88" s="26"/>
      <c r="D88" s="204" t="s">
        <v>127</v>
      </c>
      <c r="F88" s="206" t="s">
        <v>139</v>
      </c>
      <c r="I88" s="107"/>
      <c r="L88" s="26"/>
      <c r="M88" s="108"/>
      <c r="T88" s="46"/>
      <c r="AT88" s="11" t="s">
        <v>127</v>
      </c>
      <c r="AU88" s="11" t="s">
        <v>66</v>
      </c>
    </row>
    <row r="89" spans="2:65" s="1" customFormat="1" ht="33" customHeight="1" x14ac:dyDescent="0.2">
      <c r="B89" s="26"/>
      <c r="C89" s="207" t="s">
        <v>122</v>
      </c>
      <c r="D89" s="207" t="s">
        <v>140</v>
      </c>
      <c r="E89" s="208" t="s">
        <v>141</v>
      </c>
      <c r="F89" s="209" t="s">
        <v>142</v>
      </c>
      <c r="G89" s="210" t="s">
        <v>121</v>
      </c>
      <c r="H89" s="211">
        <v>1</v>
      </c>
      <c r="I89" s="109"/>
      <c r="J89" s="215">
        <f>ROUND(I89*H89,2)</f>
        <v>0</v>
      </c>
      <c r="K89" s="110"/>
      <c r="L89" s="111"/>
      <c r="M89" s="112" t="s">
        <v>3</v>
      </c>
      <c r="N89" s="113" t="s">
        <v>37</v>
      </c>
      <c r="P89" s="103">
        <f>O89*H89</f>
        <v>0</v>
      </c>
      <c r="Q89" s="103">
        <v>0</v>
      </c>
      <c r="R89" s="103">
        <f>Q89*H89</f>
        <v>0</v>
      </c>
      <c r="S89" s="103">
        <v>0</v>
      </c>
      <c r="T89" s="104">
        <f>S89*H89</f>
        <v>0</v>
      </c>
      <c r="AR89" s="105" t="s">
        <v>143</v>
      </c>
      <c r="AT89" s="105" t="s">
        <v>140</v>
      </c>
      <c r="AU89" s="105" t="s">
        <v>66</v>
      </c>
      <c r="AY89" s="11" t="s">
        <v>123</v>
      </c>
      <c r="BE89" s="106">
        <f>IF(N89="základní",J89,0)</f>
        <v>0</v>
      </c>
      <c r="BF89" s="106">
        <f>IF(N89="snížená",J89,0)</f>
        <v>0</v>
      </c>
      <c r="BG89" s="106">
        <f>IF(N89="zákl. přenesená",J89,0)</f>
        <v>0</v>
      </c>
      <c r="BH89" s="106">
        <f>IF(N89="sníž. přenesená",J89,0)</f>
        <v>0</v>
      </c>
      <c r="BI89" s="106">
        <f>IF(N89="nulová",J89,0)</f>
        <v>0</v>
      </c>
      <c r="BJ89" s="11" t="s">
        <v>74</v>
      </c>
      <c r="BK89" s="106">
        <f>ROUND(I89*H89,2)</f>
        <v>0</v>
      </c>
      <c r="BL89" s="11" t="s">
        <v>122</v>
      </c>
      <c r="BM89" s="105" t="s">
        <v>144</v>
      </c>
    </row>
    <row r="90" spans="2:65" s="1" customFormat="1" ht="19.5" x14ac:dyDescent="0.2">
      <c r="B90" s="26"/>
      <c r="D90" s="204" t="s">
        <v>125</v>
      </c>
      <c r="F90" s="205" t="s">
        <v>142</v>
      </c>
      <c r="I90" s="107"/>
      <c r="L90" s="26"/>
      <c r="M90" s="108"/>
      <c r="T90" s="46"/>
      <c r="AT90" s="11" t="s">
        <v>125</v>
      </c>
      <c r="AU90" s="11" t="s">
        <v>66</v>
      </c>
    </row>
    <row r="91" spans="2:65" s="1" customFormat="1" ht="19.5" x14ac:dyDescent="0.2">
      <c r="B91" s="26"/>
      <c r="D91" s="204" t="s">
        <v>127</v>
      </c>
      <c r="F91" s="206" t="s">
        <v>145</v>
      </c>
      <c r="I91" s="107"/>
      <c r="L91" s="26"/>
      <c r="M91" s="108"/>
      <c r="T91" s="46"/>
      <c r="AT91" s="11" t="s">
        <v>127</v>
      </c>
      <c r="AU91" s="11" t="s">
        <v>66</v>
      </c>
    </row>
    <row r="92" spans="2:65" s="1" customFormat="1" ht="16.5" customHeight="1" x14ac:dyDescent="0.2">
      <c r="B92" s="26"/>
      <c r="C92" s="199" t="s">
        <v>146</v>
      </c>
      <c r="D92" s="199" t="s">
        <v>118</v>
      </c>
      <c r="E92" s="200" t="s">
        <v>147</v>
      </c>
      <c r="F92" s="201" t="s">
        <v>148</v>
      </c>
      <c r="G92" s="202" t="s">
        <v>121</v>
      </c>
      <c r="H92" s="203">
        <v>1</v>
      </c>
      <c r="I92" s="99"/>
      <c r="J92" s="214">
        <f>ROUND(I92*H92,2)</f>
        <v>0</v>
      </c>
      <c r="K92" s="100"/>
      <c r="L92" s="26"/>
      <c r="M92" s="101" t="s">
        <v>3</v>
      </c>
      <c r="N92" s="102" t="s">
        <v>37</v>
      </c>
      <c r="P92" s="103">
        <f>O92*H92</f>
        <v>0</v>
      </c>
      <c r="Q92" s="103">
        <v>0</v>
      </c>
      <c r="R92" s="103">
        <f>Q92*H92</f>
        <v>0</v>
      </c>
      <c r="S92" s="103">
        <v>0</v>
      </c>
      <c r="T92" s="104">
        <f>S92*H92</f>
        <v>0</v>
      </c>
      <c r="AR92" s="105" t="s">
        <v>122</v>
      </c>
      <c r="AT92" s="105" t="s">
        <v>118</v>
      </c>
      <c r="AU92" s="105" t="s">
        <v>66</v>
      </c>
      <c r="AY92" s="11" t="s">
        <v>123</v>
      </c>
      <c r="BE92" s="106">
        <f>IF(N92="základní",J92,0)</f>
        <v>0</v>
      </c>
      <c r="BF92" s="106">
        <f>IF(N92="snížená",J92,0)</f>
        <v>0</v>
      </c>
      <c r="BG92" s="106">
        <f>IF(N92="zákl. přenesená",J92,0)</f>
        <v>0</v>
      </c>
      <c r="BH92" s="106">
        <f>IF(N92="sníž. přenesená",J92,0)</f>
        <v>0</v>
      </c>
      <c r="BI92" s="106">
        <f>IF(N92="nulová",J92,0)</f>
        <v>0</v>
      </c>
      <c r="BJ92" s="11" t="s">
        <v>74</v>
      </c>
      <c r="BK92" s="106">
        <f>ROUND(I92*H92,2)</f>
        <v>0</v>
      </c>
      <c r="BL92" s="11" t="s">
        <v>122</v>
      </c>
      <c r="BM92" s="105" t="s">
        <v>149</v>
      </c>
    </row>
    <row r="93" spans="2:65" s="1" customFormat="1" x14ac:dyDescent="0.2">
      <c r="B93" s="26"/>
      <c r="D93" s="204" t="s">
        <v>125</v>
      </c>
      <c r="F93" s="205" t="s">
        <v>150</v>
      </c>
      <c r="I93" s="107"/>
      <c r="L93" s="26"/>
      <c r="M93" s="108"/>
      <c r="T93" s="46"/>
      <c r="AT93" s="11" t="s">
        <v>125</v>
      </c>
      <c r="AU93" s="11" t="s">
        <v>66</v>
      </c>
    </row>
    <row r="94" spans="2:65" s="1" customFormat="1" ht="19.5" x14ac:dyDescent="0.2">
      <c r="B94" s="26"/>
      <c r="D94" s="204" t="s">
        <v>127</v>
      </c>
      <c r="F94" s="206" t="s">
        <v>151</v>
      </c>
      <c r="I94" s="107"/>
      <c r="L94" s="26"/>
      <c r="M94" s="108"/>
      <c r="T94" s="46"/>
      <c r="AT94" s="11" t="s">
        <v>127</v>
      </c>
      <c r="AU94" s="11" t="s">
        <v>66</v>
      </c>
    </row>
    <row r="95" spans="2:65" s="1" customFormat="1" ht="21.75" customHeight="1" x14ac:dyDescent="0.2">
      <c r="B95" s="26"/>
      <c r="C95" s="207" t="s">
        <v>152</v>
      </c>
      <c r="D95" s="207" t="s">
        <v>140</v>
      </c>
      <c r="E95" s="208" t="s">
        <v>153</v>
      </c>
      <c r="F95" s="209" t="s">
        <v>154</v>
      </c>
      <c r="G95" s="210" t="s">
        <v>121</v>
      </c>
      <c r="H95" s="211">
        <v>1</v>
      </c>
      <c r="I95" s="109"/>
      <c r="J95" s="215">
        <f>ROUND(I95*H95,2)</f>
        <v>0</v>
      </c>
      <c r="K95" s="110"/>
      <c r="L95" s="111"/>
      <c r="M95" s="112" t="s">
        <v>3</v>
      </c>
      <c r="N95" s="113" t="s">
        <v>37</v>
      </c>
      <c r="P95" s="103">
        <f>O95*H95</f>
        <v>0</v>
      </c>
      <c r="Q95" s="103">
        <v>0</v>
      </c>
      <c r="R95" s="103">
        <f>Q95*H95</f>
        <v>0</v>
      </c>
      <c r="S95" s="103">
        <v>0</v>
      </c>
      <c r="T95" s="104">
        <f>S95*H95</f>
        <v>0</v>
      </c>
      <c r="AR95" s="105" t="s">
        <v>143</v>
      </c>
      <c r="AT95" s="105" t="s">
        <v>140</v>
      </c>
      <c r="AU95" s="105" t="s">
        <v>66</v>
      </c>
      <c r="AY95" s="11" t="s">
        <v>123</v>
      </c>
      <c r="BE95" s="106">
        <f>IF(N95="základní",J95,0)</f>
        <v>0</v>
      </c>
      <c r="BF95" s="106">
        <f>IF(N95="snížená",J95,0)</f>
        <v>0</v>
      </c>
      <c r="BG95" s="106">
        <f>IF(N95="zákl. přenesená",J95,0)</f>
        <v>0</v>
      </c>
      <c r="BH95" s="106">
        <f>IF(N95="sníž. přenesená",J95,0)</f>
        <v>0</v>
      </c>
      <c r="BI95" s="106">
        <f>IF(N95="nulová",J95,0)</f>
        <v>0</v>
      </c>
      <c r="BJ95" s="11" t="s">
        <v>74</v>
      </c>
      <c r="BK95" s="106">
        <f>ROUND(I95*H95,2)</f>
        <v>0</v>
      </c>
      <c r="BL95" s="11" t="s">
        <v>122</v>
      </c>
      <c r="BM95" s="105" t="s">
        <v>155</v>
      </c>
    </row>
    <row r="96" spans="2:65" s="1" customFormat="1" x14ac:dyDescent="0.2">
      <c r="B96" s="26"/>
      <c r="D96" s="204" t="s">
        <v>125</v>
      </c>
      <c r="F96" s="205" t="s">
        <v>154</v>
      </c>
      <c r="I96" s="107"/>
      <c r="L96" s="26"/>
      <c r="M96" s="108"/>
      <c r="T96" s="46"/>
      <c r="AT96" s="11" t="s">
        <v>125</v>
      </c>
      <c r="AU96" s="11" t="s">
        <v>66</v>
      </c>
    </row>
    <row r="97" spans="2:65" s="1" customFormat="1" ht="19.5" x14ac:dyDescent="0.2">
      <c r="B97" s="26"/>
      <c r="D97" s="204" t="s">
        <v>127</v>
      </c>
      <c r="F97" s="206" t="s">
        <v>151</v>
      </c>
      <c r="I97" s="107"/>
      <c r="L97" s="26"/>
      <c r="M97" s="108"/>
      <c r="T97" s="46"/>
      <c r="AT97" s="11" t="s">
        <v>127</v>
      </c>
      <c r="AU97" s="11" t="s">
        <v>66</v>
      </c>
    </row>
    <row r="98" spans="2:65" s="1" customFormat="1" ht="16.5" customHeight="1" x14ac:dyDescent="0.2">
      <c r="B98" s="26"/>
      <c r="C98" s="199" t="s">
        <v>156</v>
      </c>
      <c r="D98" s="199" t="s">
        <v>118</v>
      </c>
      <c r="E98" s="200" t="s">
        <v>157</v>
      </c>
      <c r="F98" s="201" t="s">
        <v>158</v>
      </c>
      <c r="G98" s="202" t="s">
        <v>121</v>
      </c>
      <c r="H98" s="203">
        <v>1</v>
      </c>
      <c r="I98" s="99"/>
      <c r="J98" s="214">
        <f>ROUND(I98*H98,2)</f>
        <v>0</v>
      </c>
      <c r="K98" s="100"/>
      <c r="L98" s="26"/>
      <c r="M98" s="101" t="s">
        <v>3</v>
      </c>
      <c r="N98" s="102" t="s">
        <v>37</v>
      </c>
      <c r="P98" s="103">
        <f>O98*H98</f>
        <v>0</v>
      </c>
      <c r="Q98" s="103">
        <v>0</v>
      </c>
      <c r="R98" s="103">
        <f>Q98*H98</f>
        <v>0</v>
      </c>
      <c r="S98" s="103">
        <v>0</v>
      </c>
      <c r="T98" s="104">
        <f>S98*H98</f>
        <v>0</v>
      </c>
      <c r="AR98" s="105" t="s">
        <v>122</v>
      </c>
      <c r="AT98" s="105" t="s">
        <v>118</v>
      </c>
      <c r="AU98" s="105" t="s">
        <v>66</v>
      </c>
      <c r="AY98" s="11" t="s">
        <v>123</v>
      </c>
      <c r="BE98" s="106">
        <f>IF(N98="základní",J98,0)</f>
        <v>0</v>
      </c>
      <c r="BF98" s="106">
        <f>IF(N98="snížená",J98,0)</f>
        <v>0</v>
      </c>
      <c r="BG98" s="106">
        <f>IF(N98="zákl. přenesená",J98,0)</f>
        <v>0</v>
      </c>
      <c r="BH98" s="106">
        <f>IF(N98="sníž. přenesená",J98,0)</f>
        <v>0</v>
      </c>
      <c r="BI98" s="106">
        <f>IF(N98="nulová",J98,0)</f>
        <v>0</v>
      </c>
      <c r="BJ98" s="11" t="s">
        <v>74</v>
      </c>
      <c r="BK98" s="106">
        <f>ROUND(I98*H98,2)</f>
        <v>0</v>
      </c>
      <c r="BL98" s="11" t="s">
        <v>122</v>
      </c>
      <c r="BM98" s="105" t="s">
        <v>159</v>
      </c>
    </row>
    <row r="99" spans="2:65" s="1" customFormat="1" x14ac:dyDescent="0.2">
      <c r="B99" s="26"/>
      <c r="D99" s="204" t="s">
        <v>125</v>
      </c>
      <c r="F99" s="205" t="s">
        <v>160</v>
      </c>
      <c r="I99" s="107"/>
      <c r="L99" s="26"/>
      <c r="M99" s="108"/>
      <c r="T99" s="46"/>
      <c r="AT99" s="11" t="s">
        <v>125</v>
      </c>
      <c r="AU99" s="11" t="s">
        <v>66</v>
      </c>
    </row>
    <row r="100" spans="2:65" s="1" customFormat="1" ht="19.5" x14ac:dyDescent="0.2">
      <c r="B100" s="26"/>
      <c r="D100" s="204" t="s">
        <v>127</v>
      </c>
      <c r="F100" s="206" t="s">
        <v>151</v>
      </c>
      <c r="I100" s="107"/>
      <c r="L100" s="26"/>
      <c r="M100" s="108"/>
      <c r="T100" s="46"/>
      <c r="AT100" s="11" t="s">
        <v>127</v>
      </c>
      <c r="AU100" s="11" t="s">
        <v>66</v>
      </c>
    </row>
    <row r="101" spans="2:65" s="1" customFormat="1" ht="24.2" customHeight="1" x14ac:dyDescent="0.2">
      <c r="B101" s="26"/>
      <c r="C101" s="207" t="s">
        <v>143</v>
      </c>
      <c r="D101" s="207" t="s">
        <v>140</v>
      </c>
      <c r="E101" s="208" t="s">
        <v>161</v>
      </c>
      <c r="F101" s="209" t="s">
        <v>162</v>
      </c>
      <c r="G101" s="210" t="s">
        <v>121</v>
      </c>
      <c r="H101" s="211">
        <v>1</v>
      </c>
      <c r="I101" s="109"/>
      <c r="J101" s="215">
        <f>ROUND(I101*H101,2)</f>
        <v>0</v>
      </c>
      <c r="K101" s="110"/>
      <c r="L101" s="111"/>
      <c r="M101" s="112" t="s">
        <v>3</v>
      </c>
      <c r="N101" s="113" t="s">
        <v>37</v>
      </c>
      <c r="P101" s="103">
        <f>O101*H101</f>
        <v>0</v>
      </c>
      <c r="Q101" s="103">
        <v>0</v>
      </c>
      <c r="R101" s="103">
        <f>Q101*H101</f>
        <v>0</v>
      </c>
      <c r="S101" s="103">
        <v>0</v>
      </c>
      <c r="T101" s="104">
        <f>S101*H101</f>
        <v>0</v>
      </c>
      <c r="AR101" s="105" t="s">
        <v>143</v>
      </c>
      <c r="AT101" s="105" t="s">
        <v>140</v>
      </c>
      <c r="AU101" s="105" t="s">
        <v>66</v>
      </c>
      <c r="AY101" s="11" t="s">
        <v>123</v>
      </c>
      <c r="BE101" s="106">
        <f>IF(N101="základní",J101,0)</f>
        <v>0</v>
      </c>
      <c r="BF101" s="106">
        <f>IF(N101="snížená",J101,0)</f>
        <v>0</v>
      </c>
      <c r="BG101" s="106">
        <f>IF(N101="zákl. přenesená",J101,0)</f>
        <v>0</v>
      </c>
      <c r="BH101" s="106">
        <f>IF(N101="sníž. přenesená",J101,0)</f>
        <v>0</v>
      </c>
      <c r="BI101" s="106">
        <f>IF(N101="nulová",J101,0)</f>
        <v>0</v>
      </c>
      <c r="BJ101" s="11" t="s">
        <v>74</v>
      </c>
      <c r="BK101" s="106">
        <f>ROUND(I101*H101,2)</f>
        <v>0</v>
      </c>
      <c r="BL101" s="11" t="s">
        <v>122</v>
      </c>
      <c r="BM101" s="105" t="s">
        <v>163</v>
      </c>
    </row>
    <row r="102" spans="2:65" s="1" customFormat="1" ht="19.5" x14ac:dyDescent="0.2">
      <c r="B102" s="26"/>
      <c r="D102" s="204" t="s">
        <v>125</v>
      </c>
      <c r="F102" s="205" t="s">
        <v>162</v>
      </c>
      <c r="I102" s="107"/>
      <c r="L102" s="26"/>
      <c r="M102" s="108"/>
      <c r="T102" s="46"/>
      <c r="AT102" s="11" t="s">
        <v>125</v>
      </c>
      <c r="AU102" s="11" t="s">
        <v>66</v>
      </c>
    </row>
    <row r="103" spans="2:65" s="1" customFormat="1" ht="19.5" x14ac:dyDescent="0.2">
      <c r="B103" s="26"/>
      <c r="D103" s="204" t="s">
        <v>127</v>
      </c>
      <c r="F103" s="206" t="s">
        <v>151</v>
      </c>
      <c r="I103" s="107"/>
      <c r="L103" s="26"/>
      <c r="M103" s="108"/>
      <c r="T103" s="46"/>
      <c r="AT103" s="11" t="s">
        <v>127</v>
      </c>
      <c r="AU103" s="11" t="s">
        <v>66</v>
      </c>
    </row>
    <row r="104" spans="2:65" s="1" customFormat="1" ht="16.5" customHeight="1" x14ac:dyDescent="0.2">
      <c r="B104" s="26"/>
      <c r="C104" s="199" t="s">
        <v>164</v>
      </c>
      <c r="D104" s="199" t="s">
        <v>118</v>
      </c>
      <c r="E104" s="200" t="s">
        <v>165</v>
      </c>
      <c r="F104" s="201" t="s">
        <v>166</v>
      </c>
      <c r="G104" s="202" t="s">
        <v>121</v>
      </c>
      <c r="H104" s="203">
        <v>1</v>
      </c>
      <c r="I104" s="99"/>
      <c r="J104" s="214">
        <f>ROUND(I104*H104,2)</f>
        <v>0</v>
      </c>
      <c r="K104" s="100"/>
      <c r="L104" s="26"/>
      <c r="M104" s="101" t="s">
        <v>3</v>
      </c>
      <c r="N104" s="102" t="s">
        <v>37</v>
      </c>
      <c r="P104" s="103">
        <f>O104*H104</f>
        <v>0</v>
      </c>
      <c r="Q104" s="103">
        <v>0</v>
      </c>
      <c r="R104" s="103">
        <f>Q104*H104</f>
        <v>0</v>
      </c>
      <c r="S104" s="103">
        <v>0</v>
      </c>
      <c r="T104" s="104">
        <f>S104*H104</f>
        <v>0</v>
      </c>
      <c r="AR104" s="105" t="s">
        <v>122</v>
      </c>
      <c r="AT104" s="105" t="s">
        <v>118</v>
      </c>
      <c r="AU104" s="105" t="s">
        <v>66</v>
      </c>
      <c r="AY104" s="11" t="s">
        <v>123</v>
      </c>
      <c r="BE104" s="106">
        <f>IF(N104="základní",J104,0)</f>
        <v>0</v>
      </c>
      <c r="BF104" s="106">
        <f>IF(N104="snížená",J104,0)</f>
        <v>0</v>
      </c>
      <c r="BG104" s="106">
        <f>IF(N104="zákl. přenesená",J104,0)</f>
        <v>0</v>
      </c>
      <c r="BH104" s="106">
        <f>IF(N104="sníž. přenesená",J104,0)</f>
        <v>0</v>
      </c>
      <c r="BI104" s="106">
        <f>IF(N104="nulová",J104,0)</f>
        <v>0</v>
      </c>
      <c r="BJ104" s="11" t="s">
        <v>74</v>
      </c>
      <c r="BK104" s="106">
        <f>ROUND(I104*H104,2)</f>
        <v>0</v>
      </c>
      <c r="BL104" s="11" t="s">
        <v>122</v>
      </c>
      <c r="BM104" s="105" t="s">
        <v>167</v>
      </c>
    </row>
    <row r="105" spans="2:65" s="1" customFormat="1" x14ac:dyDescent="0.2">
      <c r="B105" s="26"/>
      <c r="D105" s="204" t="s">
        <v>125</v>
      </c>
      <c r="F105" s="205" t="s">
        <v>166</v>
      </c>
      <c r="I105" s="107"/>
      <c r="L105" s="26"/>
      <c r="M105" s="108"/>
      <c r="T105" s="46"/>
      <c r="AT105" s="11" t="s">
        <v>125</v>
      </c>
      <c r="AU105" s="11" t="s">
        <v>66</v>
      </c>
    </row>
    <row r="106" spans="2:65" s="1" customFormat="1" ht="24.2" customHeight="1" x14ac:dyDescent="0.2">
      <c r="B106" s="26"/>
      <c r="C106" s="207" t="s">
        <v>168</v>
      </c>
      <c r="D106" s="207" t="s">
        <v>140</v>
      </c>
      <c r="E106" s="208" t="s">
        <v>169</v>
      </c>
      <c r="F106" s="209" t="s">
        <v>170</v>
      </c>
      <c r="G106" s="210" t="s">
        <v>121</v>
      </c>
      <c r="H106" s="211">
        <v>1</v>
      </c>
      <c r="I106" s="109"/>
      <c r="J106" s="215">
        <f>ROUND(I106*H106,2)</f>
        <v>0</v>
      </c>
      <c r="K106" s="110"/>
      <c r="L106" s="111"/>
      <c r="M106" s="112" t="s">
        <v>3</v>
      </c>
      <c r="N106" s="113" t="s">
        <v>37</v>
      </c>
      <c r="P106" s="103">
        <f>O106*H106</f>
        <v>0</v>
      </c>
      <c r="Q106" s="103">
        <v>0</v>
      </c>
      <c r="R106" s="103">
        <f>Q106*H106</f>
        <v>0</v>
      </c>
      <c r="S106" s="103">
        <v>0</v>
      </c>
      <c r="T106" s="104">
        <f>S106*H106</f>
        <v>0</v>
      </c>
      <c r="AR106" s="105" t="s">
        <v>143</v>
      </c>
      <c r="AT106" s="105" t="s">
        <v>140</v>
      </c>
      <c r="AU106" s="105" t="s">
        <v>66</v>
      </c>
      <c r="AY106" s="11" t="s">
        <v>123</v>
      </c>
      <c r="BE106" s="106">
        <f>IF(N106="základní",J106,0)</f>
        <v>0</v>
      </c>
      <c r="BF106" s="106">
        <f>IF(N106="snížená",J106,0)</f>
        <v>0</v>
      </c>
      <c r="BG106" s="106">
        <f>IF(N106="zákl. přenesená",J106,0)</f>
        <v>0</v>
      </c>
      <c r="BH106" s="106">
        <f>IF(N106="sníž. přenesená",J106,0)</f>
        <v>0</v>
      </c>
      <c r="BI106" s="106">
        <f>IF(N106="nulová",J106,0)</f>
        <v>0</v>
      </c>
      <c r="BJ106" s="11" t="s">
        <v>74</v>
      </c>
      <c r="BK106" s="106">
        <f>ROUND(I106*H106,2)</f>
        <v>0</v>
      </c>
      <c r="BL106" s="11" t="s">
        <v>122</v>
      </c>
      <c r="BM106" s="105" t="s">
        <v>171</v>
      </c>
    </row>
    <row r="107" spans="2:65" s="1" customFormat="1" x14ac:dyDescent="0.2">
      <c r="B107" s="26"/>
      <c r="D107" s="204" t="s">
        <v>125</v>
      </c>
      <c r="F107" s="205" t="s">
        <v>170</v>
      </c>
      <c r="I107" s="107"/>
      <c r="L107" s="26"/>
      <c r="M107" s="108"/>
      <c r="T107" s="46"/>
      <c r="AT107" s="11" t="s">
        <v>125</v>
      </c>
      <c r="AU107" s="11" t="s">
        <v>66</v>
      </c>
    </row>
    <row r="108" spans="2:65" s="1" customFormat="1" ht="16.5" customHeight="1" x14ac:dyDescent="0.2">
      <c r="B108" s="26"/>
      <c r="C108" s="199" t="s">
        <v>172</v>
      </c>
      <c r="D108" s="199" t="s">
        <v>118</v>
      </c>
      <c r="E108" s="200" t="s">
        <v>173</v>
      </c>
      <c r="F108" s="201" t="s">
        <v>174</v>
      </c>
      <c r="G108" s="202" t="s">
        <v>121</v>
      </c>
      <c r="H108" s="203">
        <v>12</v>
      </c>
      <c r="I108" s="99"/>
      <c r="J108" s="214">
        <f>ROUND(I108*H108,2)</f>
        <v>0</v>
      </c>
      <c r="K108" s="100"/>
      <c r="L108" s="26"/>
      <c r="M108" s="101" t="s">
        <v>3</v>
      </c>
      <c r="N108" s="102" t="s">
        <v>37</v>
      </c>
      <c r="P108" s="103">
        <f>O108*H108</f>
        <v>0</v>
      </c>
      <c r="Q108" s="103">
        <v>0</v>
      </c>
      <c r="R108" s="103">
        <f>Q108*H108</f>
        <v>0</v>
      </c>
      <c r="S108" s="103">
        <v>0</v>
      </c>
      <c r="T108" s="104">
        <f>S108*H108</f>
        <v>0</v>
      </c>
      <c r="AR108" s="105" t="s">
        <v>122</v>
      </c>
      <c r="AT108" s="105" t="s">
        <v>118</v>
      </c>
      <c r="AU108" s="105" t="s">
        <v>66</v>
      </c>
      <c r="AY108" s="11" t="s">
        <v>123</v>
      </c>
      <c r="BE108" s="106">
        <f>IF(N108="základní",J108,0)</f>
        <v>0</v>
      </c>
      <c r="BF108" s="106">
        <f>IF(N108="snížená",J108,0)</f>
        <v>0</v>
      </c>
      <c r="BG108" s="106">
        <f>IF(N108="zákl. přenesená",J108,0)</f>
        <v>0</v>
      </c>
      <c r="BH108" s="106">
        <f>IF(N108="sníž. přenesená",J108,0)</f>
        <v>0</v>
      </c>
      <c r="BI108" s="106">
        <f>IF(N108="nulová",J108,0)</f>
        <v>0</v>
      </c>
      <c r="BJ108" s="11" t="s">
        <v>74</v>
      </c>
      <c r="BK108" s="106">
        <f>ROUND(I108*H108,2)</f>
        <v>0</v>
      </c>
      <c r="BL108" s="11" t="s">
        <v>122</v>
      </c>
      <c r="BM108" s="105" t="s">
        <v>175</v>
      </c>
    </row>
    <row r="109" spans="2:65" s="1" customFormat="1" x14ac:dyDescent="0.2">
      <c r="B109" s="26"/>
      <c r="D109" s="204" t="s">
        <v>125</v>
      </c>
      <c r="F109" s="205" t="s">
        <v>174</v>
      </c>
      <c r="I109" s="107"/>
      <c r="L109" s="26"/>
      <c r="M109" s="108"/>
      <c r="T109" s="46"/>
      <c r="AT109" s="11" t="s">
        <v>125</v>
      </c>
      <c r="AU109" s="11" t="s">
        <v>66</v>
      </c>
    </row>
    <row r="110" spans="2:65" s="1" customFormat="1" ht="19.5" x14ac:dyDescent="0.2">
      <c r="B110" s="26"/>
      <c r="D110" s="204" t="s">
        <v>127</v>
      </c>
      <c r="F110" s="206" t="s">
        <v>151</v>
      </c>
      <c r="I110" s="107"/>
      <c r="L110" s="26"/>
      <c r="M110" s="108"/>
      <c r="T110" s="46"/>
      <c r="AT110" s="11" t="s">
        <v>127</v>
      </c>
      <c r="AU110" s="11" t="s">
        <v>66</v>
      </c>
    </row>
    <row r="111" spans="2:65" s="1" customFormat="1" ht="24.2" customHeight="1" x14ac:dyDescent="0.2">
      <c r="B111" s="26"/>
      <c r="C111" s="207" t="s">
        <v>176</v>
      </c>
      <c r="D111" s="207" t="s">
        <v>140</v>
      </c>
      <c r="E111" s="208" t="s">
        <v>177</v>
      </c>
      <c r="F111" s="209" t="s">
        <v>178</v>
      </c>
      <c r="G111" s="210" t="s">
        <v>121</v>
      </c>
      <c r="H111" s="211">
        <v>3</v>
      </c>
      <c r="I111" s="109"/>
      <c r="J111" s="215">
        <f>ROUND(I111*H111,2)</f>
        <v>0</v>
      </c>
      <c r="K111" s="110"/>
      <c r="L111" s="111"/>
      <c r="M111" s="112" t="s">
        <v>3</v>
      </c>
      <c r="N111" s="113" t="s">
        <v>37</v>
      </c>
      <c r="P111" s="103">
        <f>O111*H111</f>
        <v>0</v>
      </c>
      <c r="Q111" s="103">
        <v>0</v>
      </c>
      <c r="R111" s="103">
        <f>Q111*H111</f>
        <v>0</v>
      </c>
      <c r="S111" s="103">
        <v>0</v>
      </c>
      <c r="T111" s="104">
        <f>S111*H111</f>
        <v>0</v>
      </c>
      <c r="AR111" s="105" t="s">
        <v>143</v>
      </c>
      <c r="AT111" s="105" t="s">
        <v>140</v>
      </c>
      <c r="AU111" s="105" t="s">
        <v>66</v>
      </c>
      <c r="AY111" s="11" t="s">
        <v>123</v>
      </c>
      <c r="BE111" s="106">
        <f>IF(N111="základní",J111,0)</f>
        <v>0</v>
      </c>
      <c r="BF111" s="106">
        <f>IF(N111="snížená",J111,0)</f>
        <v>0</v>
      </c>
      <c r="BG111" s="106">
        <f>IF(N111="zákl. přenesená",J111,0)</f>
        <v>0</v>
      </c>
      <c r="BH111" s="106">
        <f>IF(N111="sníž. přenesená",J111,0)</f>
        <v>0</v>
      </c>
      <c r="BI111" s="106">
        <f>IF(N111="nulová",J111,0)</f>
        <v>0</v>
      </c>
      <c r="BJ111" s="11" t="s">
        <v>74</v>
      </c>
      <c r="BK111" s="106">
        <f>ROUND(I111*H111,2)</f>
        <v>0</v>
      </c>
      <c r="BL111" s="11" t="s">
        <v>122</v>
      </c>
      <c r="BM111" s="105" t="s">
        <v>179</v>
      </c>
    </row>
    <row r="112" spans="2:65" s="1" customFormat="1" x14ac:dyDescent="0.2">
      <c r="B112" s="26"/>
      <c r="D112" s="204" t="s">
        <v>125</v>
      </c>
      <c r="F112" s="205" t="s">
        <v>178</v>
      </c>
      <c r="I112" s="107"/>
      <c r="L112" s="26"/>
      <c r="M112" s="108"/>
      <c r="T112" s="46"/>
      <c r="AT112" s="11" t="s">
        <v>125</v>
      </c>
      <c r="AU112" s="11" t="s">
        <v>66</v>
      </c>
    </row>
    <row r="113" spans="2:65" s="1" customFormat="1" ht="19.5" x14ac:dyDescent="0.2">
      <c r="B113" s="26"/>
      <c r="D113" s="204" t="s">
        <v>127</v>
      </c>
      <c r="F113" s="206" t="s">
        <v>151</v>
      </c>
      <c r="I113" s="107"/>
      <c r="L113" s="26"/>
      <c r="M113" s="108"/>
      <c r="T113" s="46"/>
      <c r="AT113" s="11" t="s">
        <v>127</v>
      </c>
      <c r="AU113" s="11" t="s">
        <v>66</v>
      </c>
    </row>
    <row r="114" spans="2:65" s="1" customFormat="1" ht="24.2" customHeight="1" x14ac:dyDescent="0.2">
      <c r="B114" s="26"/>
      <c r="C114" s="207" t="s">
        <v>180</v>
      </c>
      <c r="D114" s="207" t="s">
        <v>140</v>
      </c>
      <c r="E114" s="208" t="s">
        <v>181</v>
      </c>
      <c r="F114" s="209" t="s">
        <v>182</v>
      </c>
      <c r="G114" s="210" t="s">
        <v>121</v>
      </c>
      <c r="H114" s="211">
        <v>1</v>
      </c>
      <c r="I114" s="109"/>
      <c r="J114" s="215">
        <f>ROUND(I114*H114,2)</f>
        <v>0</v>
      </c>
      <c r="K114" s="110"/>
      <c r="L114" s="111"/>
      <c r="M114" s="112" t="s">
        <v>3</v>
      </c>
      <c r="N114" s="113" t="s">
        <v>37</v>
      </c>
      <c r="P114" s="103">
        <f>O114*H114</f>
        <v>0</v>
      </c>
      <c r="Q114" s="103">
        <v>0</v>
      </c>
      <c r="R114" s="103">
        <f>Q114*H114</f>
        <v>0</v>
      </c>
      <c r="S114" s="103">
        <v>0</v>
      </c>
      <c r="T114" s="104">
        <f>S114*H114</f>
        <v>0</v>
      </c>
      <c r="AR114" s="105" t="s">
        <v>143</v>
      </c>
      <c r="AT114" s="105" t="s">
        <v>140</v>
      </c>
      <c r="AU114" s="105" t="s">
        <v>66</v>
      </c>
      <c r="AY114" s="11" t="s">
        <v>123</v>
      </c>
      <c r="BE114" s="106">
        <f>IF(N114="základní",J114,0)</f>
        <v>0</v>
      </c>
      <c r="BF114" s="106">
        <f>IF(N114="snížená",J114,0)</f>
        <v>0</v>
      </c>
      <c r="BG114" s="106">
        <f>IF(N114="zákl. přenesená",J114,0)</f>
        <v>0</v>
      </c>
      <c r="BH114" s="106">
        <f>IF(N114="sníž. přenesená",J114,0)</f>
        <v>0</v>
      </c>
      <c r="BI114" s="106">
        <f>IF(N114="nulová",J114,0)</f>
        <v>0</v>
      </c>
      <c r="BJ114" s="11" t="s">
        <v>74</v>
      </c>
      <c r="BK114" s="106">
        <f>ROUND(I114*H114,2)</f>
        <v>0</v>
      </c>
      <c r="BL114" s="11" t="s">
        <v>122</v>
      </c>
      <c r="BM114" s="105" t="s">
        <v>183</v>
      </c>
    </row>
    <row r="115" spans="2:65" s="1" customFormat="1" x14ac:dyDescent="0.2">
      <c r="B115" s="26"/>
      <c r="D115" s="204" t="s">
        <v>125</v>
      </c>
      <c r="F115" s="205" t="s">
        <v>182</v>
      </c>
      <c r="I115" s="107"/>
      <c r="L115" s="26"/>
      <c r="M115" s="108"/>
      <c r="T115" s="46"/>
      <c r="AT115" s="11" t="s">
        <v>125</v>
      </c>
      <c r="AU115" s="11" t="s">
        <v>66</v>
      </c>
    </row>
    <row r="116" spans="2:65" s="1" customFormat="1" ht="19.5" x14ac:dyDescent="0.2">
      <c r="B116" s="26"/>
      <c r="D116" s="204" t="s">
        <v>127</v>
      </c>
      <c r="F116" s="206" t="s">
        <v>151</v>
      </c>
      <c r="I116" s="107"/>
      <c r="L116" s="26"/>
      <c r="M116" s="108"/>
      <c r="T116" s="46"/>
      <c r="AT116" s="11" t="s">
        <v>127</v>
      </c>
      <c r="AU116" s="11" t="s">
        <v>66</v>
      </c>
    </row>
    <row r="117" spans="2:65" s="1" customFormat="1" ht="24.2" customHeight="1" x14ac:dyDescent="0.2">
      <c r="B117" s="26"/>
      <c r="C117" s="207" t="s">
        <v>184</v>
      </c>
      <c r="D117" s="207" t="s">
        <v>140</v>
      </c>
      <c r="E117" s="208" t="s">
        <v>185</v>
      </c>
      <c r="F117" s="209" t="s">
        <v>186</v>
      </c>
      <c r="G117" s="210" t="s">
        <v>121</v>
      </c>
      <c r="H117" s="211">
        <v>5</v>
      </c>
      <c r="I117" s="109"/>
      <c r="J117" s="215">
        <f>ROUND(I117*H117,2)</f>
        <v>0</v>
      </c>
      <c r="K117" s="110"/>
      <c r="L117" s="111"/>
      <c r="M117" s="112" t="s">
        <v>3</v>
      </c>
      <c r="N117" s="113" t="s">
        <v>37</v>
      </c>
      <c r="P117" s="103">
        <f>O117*H117</f>
        <v>0</v>
      </c>
      <c r="Q117" s="103">
        <v>0</v>
      </c>
      <c r="R117" s="103">
        <f>Q117*H117</f>
        <v>0</v>
      </c>
      <c r="S117" s="103">
        <v>0</v>
      </c>
      <c r="T117" s="104">
        <f>S117*H117</f>
        <v>0</v>
      </c>
      <c r="AR117" s="105" t="s">
        <v>143</v>
      </c>
      <c r="AT117" s="105" t="s">
        <v>140</v>
      </c>
      <c r="AU117" s="105" t="s">
        <v>66</v>
      </c>
      <c r="AY117" s="11" t="s">
        <v>123</v>
      </c>
      <c r="BE117" s="106">
        <f>IF(N117="základní",J117,0)</f>
        <v>0</v>
      </c>
      <c r="BF117" s="106">
        <f>IF(N117="snížená",J117,0)</f>
        <v>0</v>
      </c>
      <c r="BG117" s="106">
        <f>IF(N117="zákl. přenesená",J117,0)</f>
        <v>0</v>
      </c>
      <c r="BH117" s="106">
        <f>IF(N117="sníž. přenesená",J117,0)</f>
        <v>0</v>
      </c>
      <c r="BI117" s="106">
        <f>IF(N117="nulová",J117,0)</f>
        <v>0</v>
      </c>
      <c r="BJ117" s="11" t="s">
        <v>74</v>
      </c>
      <c r="BK117" s="106">
        <f>ROUND(I117*H117,2)</f>
        <v>0</v>
      </c>
      <c r="BL117" s="11" t="s">
        <v>122</v>
      </c>
      <c r="BM117" s="105" t="s">
        <v>187</v>
      </c>
    </row>
    <row r="118" spans="2:65" s="1" customFormat="1" x14ac:dyDescent="0.2">
      <c r="B118" s="26"/>
      <c r="D118" s="204" t="s">
        <v>125</v>
      </c>
      <c r="F118" s="205" t="s">
        <v>186</v>
      </c>
      <c r="I118" s="107"/>
      <c r="L118" s="26"/>
      <c r="M118" s="108"/>
      <c r="T118" s="46"/>
      <c r="AT118" s="11" t="s">
        <v>125</v>
      </c>
      <c r="AU118" s="11" t="s">
        <v>66</v>
      </c>
    </row>
    <row r="119" spans="2:65" s="1" customFormat="1" ht="19.5" x14ac:dyDescent="0.2">
      <c r="B119" s="26"/>
      <c r="D119" s="204" t="s">
        <v>127</v>
      </c>
      <c r="F119" s="206" t="s">
        <v>151</v>
      </c>
      <c r="I119" s="107"/>
      <c r="L119" s="26"/>
      <c r="M119" s="108"/>
      <c r="T119" s="46"/>
      <c r="AT119" s="11" t="s">
        <v>127</v>
      </c>
      <c r="AU119" s="11" t="s">
        <v>66</v>
      </c>
    </row>
    <row r="120" spans="2:65" s="1" customFormat="1" ht="24.2" customHeight="1" x14ac:dyDescent="0.2">
      <c r="B120" s="26"/>
      <c r="C120" s="207" t="s">
        <v>9</v>
      </c>
      <c r="D120" s="207" t="s">
        <v>140</v>
      </c>
      <c r="E120" s="208" t="s">
        <v>188</v>
      </c>
      <c r="F120" s="209" t="s">
        <v>189</v>
      </c>
      <c r="G120" s="210" t="s">
        <v>121</v>
      </c>
      <c r="H120" s="211">
        <v>3</v>
      </c>
      <c r="I120" s="109"/>
      <c r="J120" s="215">
        <f>ROUND(I120*H120,2)</f>
        <v>0</v>
      </c>
      <c r="K120" s="110"/>
      <c r="L120" s="111"/>
      <c r="M120" s="112" t="s">
        <v>3</v>
      </c>
      <c r="N120" s="113" t="s">
        <v>37</v>
      </c>
      <c r="P120" s="103">
        <f>O120*H120</f>
        <v>0</v>
      </c>
      <c r="Q120" s="103">
        <v>0</v>
      </c>
      <c r="R120" s="103">
        <f>Q120*H120</f>
        <v>0</v>
      </c>
      <c r="S120" s="103">
        <v>0</v>
      </c>
      <c r="T120" s="104">
        <f>S120*H120</f>
        <v>0</v>
      </c>
      <c r="AR120" s="105" t="s">
        <v>143</v>
      </c>
      <c r="AT120" s="105" t="s">
        <v>140</v>
      </c>
      <c r="AU120" s="105" t="s">
        <v>66</v>
      </c>
      <c r="AY120" s="11" t="s">
        <v>123</v>
      </c>
      <c r="BE120" s="106">
        <f>IF(N120="základní",J120,0)</f>
        <v>0</v>
      </c>
      <c r="BF120" s="106">
        <f>IF(N120="snížená",J120,0)</f>
        <v>0</v>
      </c>
      <c r="BG120" s="106">
        <f>IF(N120="zákl. přenesená",J120,0)</f>
        <v>0</v>
      </c>
      <c r="BH120" s="106">
        <f>IF(N120="sníž. přenesená",J120,0)</f>
        <v>0</v>
      </c>
      <c r="BI120" s="106">
        <f>IF(N120="nulová",J120,0)</f>
        <v>0</v>
      </c>
      <c r="BJ120" s="11" t="s">
        <v>74</v>
      </c>
      <c r="BK120" s="106">
        <f>ROUND(I120*H120,2)</f>
        <v>0</v>
      </c>
      <c r="BL120" s="11" t="s">
        <v>122</v>
      </c>
      <c r="BM120" s="105" t="s">
        <v>190</v>
      </c>
    </row>
    <row r="121" spans="2:65" s="1" customFormat="1" x14ac:dyDescent="0.2">
      <c r="B121" s="26"/>
      <c r="D121" s="204" t="s">
        <v>125</v>
      </c>
      <c r="F121" s="205" t="s">
        <v>189</v>
      </c>
      <c r="I121" s="107"/>
      <c r="L121" s="26"/>
      <c r="M121" s="108"/>
      <c r="T121" s="46"/>
      <c r="AT121" s="11" t="s">
        <v>125</v>
      </c>
      <c r="AU121" s="11" t="s">
        <v>66</v>
      </c>
    </row>
    <row r="122" spans="2:65" s="1" customFormat="1" ht="19.5" x14ac:dyDescent="0.2">
      <c r="B122" s="26"/>
      <c r="D122" s="204" t="s">
        <v>127</v>
      </c>
      <c r="F122" s="206" t="s">
        <v>151</v>
      </c>
      <c r="I122" s="107"/>
      <c r="L122" s="26"/>
      <c r="M122" s="108"/>
      <c r="T122" s="46"/>
      <c r="AT122" s="11" t="s">
        <v>127</v>
      </c>
      <c r="AU122" s="11" t="s">
        <v>66</v>
      </c>
    </row>
    <row r="123" spans="2:65" s="1" customFormat="1" ht="16.5" customHeight="1" x14ac:dyDescent="0.2">
      <c r="B123" s="26"/>
      <c r="C123" s="199" t="s">
        <v>191</v>
      </c>
      <c r="D123" s="199" t="s">
        <v>118</v>
      </c>
      <c r="E123" s="200" t="s">
        <v>192</v>
      </c>
      <c r="F123" s="201" t="s">
        <v>193</v>
      </c>
      <c r="G123" s="202" t="s">
        <v>121</v>
      </c>
      <c r="H123" s="203">
        <v>1</v>
      </c>
      <c r="I123" s="99"/>
      <c r="J123" s="214">
        <f>ROUND(I123*H123,2)</f>
        <v>0</v>
      </c>
      <c r="K123" s="100"/>
      <c r="L123" s="26"/>
      <c r="M123" s="101" t="s">
        <v>3</v>
      </c>
      <c r="N123" s="102" t="s">
        <v>37</v>
      </c>
      <c r="P123" s="103">
        <f>O123*H123</f>
        <v>0</v>
      </c>
      <c r="Q123" s="103">
        <v>0</v>
      </c>
      <c r="R123" s="103">
        <f>Q123*H123</f>
        <v>0</v>
      </c>
      <c r="S123" s="103">
        <v>0</v>
      </c>
      <c r="T123" s="104">
        <f>S123*H123</f>
        <v>0</v>
      </c>
      <c r="AR123" s="105" t="s">
        <v>122</v>
      </c>
      <c r="AT123" s="105" t="s">
        <v>118</v>
      </c>
      <c r="AU123" s="105" t="s">
        <v>66</v>
      </c>
      <c r="AY123" s="11" t="s">
        <v>123</v>
      </c>
      <c r="BE123" s="106">
        <f>IF(N123="základní",J123,0)</f>
        <v>0</v>
      </c>
      <c r="BF123" s="106">
        <f>IF(N123="snížená",J123,0)</f>
        <v>0</v>
      </c>
      <c r="BG123" s="106">
        <f>IF(N123="zákl. přenesená",J123,0)</f>
        <v>0</v>
      </c>
      <c r="BH123" s="106">
        <f>IF(N123="sníž. přenesená",J123,0)</f>
        <v>0</v>
      </c>
      <c r="BI123" s="106">
        <f>IF(N123="nulová",J123,0)</f>
        <v>0</v>
      </c>
      <c r="BJ123" s="11" t="s">
        <v>74</v>
      </c>
      <c r="BK123" s="106">
        <f>ROUND(I123*H123,2)</f>
        <v>0</v>
      </c>
      <c r="BL123" s="11" t="s">
        <v>122</v>
      </c>
      <c r="BM123" s="105" t="s">
        <v>194</v>
      </c>
    </row>
    <row r="124" spans="2:65" s="1" customFormat="1" x14ac:dyDescent="0.2">
      <c r="B124" s="26"/>
      <c r="D124" s="204" t="s">
        <v>125</v>
      </c>
      <c r="F124" s="205" t="s">
        <v>195</v>
      </c>
      <c r="I124" s="107"/>
      <c r="L124" s="26"/>
      <c r="M124" s="108"/>
      <c r="T124" s="46"/>
      <c r="AT124" s="11" t="s">
        <v>125</v>
      </c>
      <c r="AU124" s="11" t="s">
        <v>66</v>
      </c>
    </row>
    <row r="125" spans="2:65" s="1" customFormat="1" ht="19.5" x14ac:dyDescent="0.2">
      <c r="B125" s="26"/>
      <c r="D125" s="204" t="s">
        <v>127</v>
      </c>
      <c r="F125" s="206" t="s">
        <v>151</v>
      </c>
      <c r="I125" s="107"/>
      <c r="L125" s="26"/>
      <c r="M125" s="108"/>
      <c r="T125" s="46"/>
      <c r="AT125" s="11" t="s">
        <v>127</v>
      </c>
      <c r="AU125" s="11" t="s">
        <v>66</v>
      </c>
    </row>
    <row r="126" spans="2:65" s="1" customFormat="1" ht="24.2" customHeight="1" x14ac:dyDescent="0.2">
      <c r="B126" s="26"/>
      <c r="C126" s="207" t="s">
        <v>196</v>
      </c>
      <c r="D126" s="207" t="s">
        <v>140</v>
      </c>
      <c r="E126" s="208" t="s">
        <v>197</v>
      </c>
      <c r="F126" s="209" t="s">
        <v>198</v>
      </c>
      <c r="G126" s="210" t="s">
        <v>121</v>
      </c>
      <c r="H126" s="211">
        <v>1</v>
      </c>
      <c r="I126" s="109"/>
      <c r="J126" s="215">
        <f>ROUND(I126*H126,2)</f>
        <v>0</v>
      </c>
      <c r="K126" s="110"/>
      <c r="L126" s="111"/>
      <c r="M126" s="112" t="s">
        <v>3</v>
      </c>
      <c r="N126" s="113" t="s">
        <v>37</v>
      </c>
      <c r="P126" s="103">
        <f>O126*H126</f>
        <v>0</v>
      </c>
      <c r="Q126" s="103">
        <v>0</v>
      </c>
      <c r="R126" s="103">
        <f>Q126*H126</f>
        <v>0</v>
      </c>
      <c r="S126" s="103">
        <v>0</v>
      </c>
      <c r="T126" s="104">
        <f>S126*H126</f>
        <v>0</v>
      </c>
      <c r="AR126" s="105" t="s">
        <v>143</v>
      </c>
      <c r="AT126" s="105" t="s">
        <v>140</v>
      </c>
      <c r="AU126" s="105" t="s">
        <v>66</v>
      </c>
      <c r="AY126" s="11" t="s">
        <v>123</v>
      </c>
      <c r="BE126" s="106">
        <f>IF(N126="základní",J126,0)</f>
        <v>0</v>
      </c>
      <c r="BF126" s="106">
        <f>IF(N126="snížená",J126,0)</f>
        <v>0</v>
      </c>
      <c r="BG126" s="106">
        <f>IF(N126="zákl. přenesená",J126,0)</f>
        <v>0</v>
      </c>
      <c r="BH126" s="106">
        <f>IF(N126="sníž. přenesená",J126,0)</f>
        <v>0</v>
      </c>
      <c r="BI126" s="106">
        <f>IF(N126="nulová",J126,0)</f>
        <v>0</v>
      </c>
      <c r="BJ126" s="11" t="s">
        <v>74</v>
      </c>
      <c r="BK126" s="106">
        <f>ROUND(I126*H126,2)</f>
        <v>0</v>
      </c>
      <c r="BL126" s="11" t="s">
        <v>122</v>
      </c>
      <c r="BM126" s="105" t="s">
        <v>199</v>
      </c>
    </row>
    <row r="127" spans="2:65" s="1" customFormat="1" ht="19.5" x14ac:dyDescent="0.2">
      <c r="B127" s="26"/>
      <c r="D127" s="204" t="s">
        <v>125</v>
      </c>
      <c r="F127" s="205" t="s">
        <v>198</v>
      </c>
      <c r="I127" s="107"/>
      <c r="L127" s="26"/>
      <c r="M127" s="108"/>
      <c r="T127" s="46"/>
      <c r="AT127" s="11" t="s">
        <v>125</v>
      </c>
      <c r="AU127" s="11" t="s">
        <v>66</v>
      </c>
    </row>
    <row r="128" spans="2:65" s="1" customFormat="1" ht="29.25" x14ac:dyDescent="0.2">
      <c r="B128" s="26"/>
      <c r="D128" s="204" t="s">
        <v>127</v>
      </c>
      <c r="F128" s="206" t="s">
        <v>200</v>
      </c>
      <c r="I128" s="107"/>
      <c r="L128" s="26"/>
      <c r="M128" s="108"/>
      <c r="T128" s="46"/>
      <c r="AT128" s="11" t="s">
        <v>127</v>
      </c>
      <c r="AU128" s="11" t="s">
        <v>66</v>
      </c>
    </row>
    <row r="129" spans="2:65" s="1" customFormat="1" ht="16.5" customHeight="1" x14ac:dyDescent="0.2">
      <c r="B129" s="26"/>
      <c r="C129" s="199" t="s">
        <v>201</v>
      </c>
      <c r="D129" s="199" t="s">
        <v>118</v>
      </c>
      <c r="E129" s="200" t="s">
        <v>202</v>
      </c>
      <c r="F129" s="201" t="s">
        <v>203</v>
      </c>
      <c r="G129" s="202" t="s">
        <v>121</v>
      </c>
      <c r="H129" s="203">
        <v>2</v>
      </c>
      <c r="I129" s="99"/>
      <c r="J129" s="214">
        <f>ROUND(I129*H129,2)</f>
        <v>0</v>
      </c>
      <c r="K129" s="100"/>
      <c r="L129" s="26"/>
      <c r="M129" s="101" t="s">
        <v>3</v>
      </c>
      <c r="N129" s="102" t="s">
        <v>37</v>
      </c>
      <c r="P129" s="103">
        <f>O129*H129</f>
        <v>0</v>
      </c>
      <c r="Q129" s="103">
        <v>0</v>
      </c>
      <c r="R129" s="103">
        <f>Q129*H129</f>
        <v>0</v>
      </c>
      <c r="S129" s="103">
        <v>0</v>
      </c>
      <c r="T129" s="104">
        <f>S129*H129</f>
        <v>0</v>
      </c>
      <c r="AR129" s="105" t="s">
        <v>122</v>
      </c>
      <c r="AT129" s="105" t="s">
        <v>118</v>
      </c>
      <c r="AU129" s="105" t="s">
        <v>66</v>
      </c>
      <c r="AY129" s="11" t="s">
        <v>123</v>
      </c>
      <c r="BE129" s="106">
        <f>IF(N129="základní",J129,0)</f>
        <v>0</v>
      </c>
      <c r="BF129" s="106">
        <f>IF(N129="snížená",J129,0)</f>
        <v>0</v>
      </c>
      <c r="BG129" s="106">
        <f>IF(N129="zákl. přenesená",J129,0)</f>
        <v>0</v>
      </c>
      <c r="BH129" s="106">
        <f>IF(N129="sníž. přenesená",J129,0)</f>
        <v>0</v>
      </c>
      <c r="BI129" s="106">
        <f>IF(N129="nulová",J129,0)</f>
        <v>0</v>
      </c>
      <c r="BJ129" s="11" t="s">
        <v>74</v>
      </c>
      <c r="BK129" s="106">
        <f>ROUND(I129*H129,2)</f>
        <v>0</v>
      </c>
      <c r="BL129" s="11" t="s">
        <v>122</v>
      </c>
      <c r="BM129" s="105" t="s">
        <v>204</v>
      </c>
    </row>
    <row r="130" spans="2:65" s="1" customFormat="1" x14ac:dyDescent="0.2">
      <c r="B130" s="26"/>
      <c r="D130" s="204" t="s">
        <v>125</v>
      </c>
      <c r="F130" s="205" t="s">
        <v>205</v>
      </c>
      <c r="I130" s="107"/>
      <c r="L130" s="26"/>
      <c r="M130" s="108"/>
      <c r="T130" s="46"/>
      <c r="AT130" s="11" t="s">
        <v>125</v>
      </c>
      <c r="AU130" s="11" t="s">
        <v>66</v>
      </c>
    </row>
    <row r="131" spans="2:65" s="1" customFormat="1" ht="19.5" x14ac:dyDescent="0.2">
      <c r="B131" s="26"/>
      <c r="D131" s="204" t="s">
        <v>127</v>
      </c>
      <c r="F131" s="206" t="s">
        <v>151</v>
      </c>
      <c r="I131" s="107"/>
      <c r="L131" s="26"/>
      <c r="M131" s="108"/>
      <c r="T131" s="46"/>
      <c r="AT131" s="11" t="s">
        <v>127</v>
      </c>
      <c r="AU131" s="11" t="s">
        <v>66</v>
      </c>
    </row>
    <row r="132" spans="2:65" s="1" customFormat="1" ht="24.2" customHeight="1" x14ac:dyDescent="0.2">
      <c r="B132" s="26"/>
      <c r="C132" s="207" t="s">
        <v>206</v>
      </c>
      <c r="D132" s="207" t="s">
        <v>140</v>
      </c>
      <c r="E132" s="208" t="s">
        <v>207</v>
      </c>
      <c r="F132" s="209" t="s">
        <v>208</v>
      </c>
      <c r="G132" s="210" t="s">
        <v>121</v>
      </c>
      <c r="H132" s="211">
        <v>2</v>
      </c>
      <c r="I132" s="109"/>
      <c r="J132" s="215">
        <f>ROUND(I132*H132,2)</f>
        <v>0</v>
      </c>
      <c r="K132" s="110"/>
      <c r="L132" s="111"/>
      <c r="M132" s="112" t="s">
        <v>3</v>
      </c>
      <c r="N132" s="113" t="s">
        <v>37</v>
      </c>
      <c r="P132" s="103">
        <f>O132*H132</f>
        <v>0</v>
      </c>
      <c r="Q132" s="103">
        <v>0</v>
      </c>
      <c r="R132" s="103">
        <f>Q132*H132</f>
        <v>0</v>
      </c>
      <c r="S132" s="103">
        <v>0</v>
      </c>
      <c r="T132" s="104">
        <f>S132*H132</f>
        <v>0</v>
      </c>
      <c r="AR132" s="105" t="s">
        <v>143</v>
      </c>
      <c r="AT132" s="105" t="s">
        <v>140</v>
      </c>
      <c r="AU132" s="105" t="s">
        <v>66</v>
      </c>
      <c r="AY132" s="11" t="s">
        <v>123</v>
      </c>
      <c r="BE132" s="106">
        <f>IF(N132="základní",J132,0)</f>
        <v>0</v>
      </c>
      <c r="BF132" s="106">
        <f>IF(N132="snížená",J132,0)</f>
        <v>0</v>
      </c>
      <c r="BG132" s="106">
        <f>IF(N132="zákl. přenesená",J132,0)</f>
        <v>0</v>
      </c>
      <c r="BH132" s="106">
        <f>IF(N132="sníž. přenesená",J132,0)</f>
        <v>0</v>
      </c>
      <c r="BI132" s="106">
        <f>IF(N132="nulová",J132,0)</f>
        <v>0</v>
      </c>
      <c r="BJ132" s="11" t="s">
        <v>74</v>
      </c>
      <c r="BK132" s="106">
        <f>ROUND(I132*H132,2)</f>
        <v>0</v>
      </c>
      <c r="BL132" s="11" t="s">
        <v>122</v>
      </c>
      <c r="BM132" s="105" t="s">
        <v>209</v>
      </c>
    </row>
    <row r="133" spans="2:65" s="1" customFormat="1" x14ac:dyDescent="0.2">
      <c r="B133" s="26"/>
      <c r="D133" s="204" t="s">
        <v>125</v>
      </c>
      <c r="F133" s="205" t="s">
        <v>208</v>
      </c>
      <c r="I133" s="107"/>
      <c r="L133" s="26"/>
      <c r="M133" s="108"/>
      <c r="T133" s="46"/>
      <c r="AT133" s="11" t="s">
        <v>125</v>
      </c>
      <c r="AU133" s="11" t="s">
        <v>66</v>
      </c>
    </row>
    <row r="134" spans="2:65" s="1" customFormat="1" ht="19.5" x14ac:dyDescent="0.2">
      <c r="B134" s="26"/>
      <c r="D134" s="204" t="s">
        <v>127</v>
      </c>
      <c r="F134" s="206" t="s">
        <v>151</v>
      </c>
      <c r="I134" s="107"/>
      <c r="L134" s="26"/>
      <c r="M134" s="108"/>
      <c r="T134" s="46"/>
      <c r="AT134" s="11" t="s">
        <v>127</v>
      </c>
      <c r="AU134" s="11" t="s">
        <v>66</v>
      </c>
    </row>
    <row r="135" spans="2:65" s="1" customFormat="1" ht="21.75" customHeight="1" x14ac:dyDescent="0.2">
      <c r="B135" s="26"/>
      <c r="C135" s="199" t="s">
        <v>210</v>
      </c>
      <c r="D135" s="199" t="s">
        <v>118</v>
      </c>
      <c r="E135" s="200" t="s">
        <v>211</v>
      </c>
      <c r="F135" s="201" t="s">
        <v>212</v>
      </c>
      <c r="G135" s="202" t="s">
        <v>121</v>
      </c>
      <c r="H135" s="203">
        <v>2</v>
      </c>
      <c r="I135" s="99"/>
      <c r="J135" s="214">
        <f>ROUND(I135*H135,2)</f>
        <v>0</v>
      </c>
      <c r="K135" s="100"/>
      <c r="L135" s="26"/>
      <c r="M135" s="101" t="s">
        <v>3</v>
      </c>
      <c r="N135" s="102" t="s">
        <v>37</v>
      </c>
      <c r="P135" s="103">
        <f>O135*H135</f>
        <v>0</v>
      </c>
      <c r="Q135" s="103">
        <v>0</v>
      </c>
      <c r="R135" s="103">
        <f>Q135*H135</f>
        <v>0</v>
      </c>
      <c r="S135" s="103">
        <v>0</v>
      </c>
      <c r="T135" s="104">
        <f>S135*H135</f>
        <v>0</v>
      </c>
      <c r="AR135" s="105" t="s">
        <v>122</v>
      </c>
      <c r="AT135" s="105" t="s">
        <v>118</v>
      </c>
      <c r="AU135" s="105" t="s">
        <v>66</v>
      </c>
      <c r="AY135" s="11" t="s">
        <v>123</v>
      </c>
      <c r="BE135" s="106">
        <f>IF(N135="základní",J135,0)</f>
        <v>0</v>
      </c>
      <c r="BF135" s="106">
        <f>IF(N135="snížená",J135,0)</f>
        <v>0</v>
      </c>
      <c r="BG135" s="106">
        <f>IF(N135="zákl. přenesená",J135,0)</f>
        <v>0</v>
      </c>
      <c r="BH135" s="106">
        <f>IF(N135="sníž. přenesená",J135,0)</f>
        <v>0</v>
      </c>
      <c r="BI135" s="106">
        <f>IF(N135="nulová",J135,0)</f>
        <v>0</v>
      </c>
      <c r="BJ135" s="11" t="s">
        <v>74</v>
      </c>
      <c r="BK135" s="106">
        <f>ROUND(I135*H135,2)</f>
        <v>0</v>
      </c>
      <c r="BL135" s="11" t="s">
        <v>122</v>
      </c>
      <c r="BM135" s="105" t="s">
        <v>213</v>
      </c>
    </row>
    <row r="136" spans="2:65" s="1" customFormat="1" x14ac:dyDescent="0.2">
      <c r="B136" s="26"/>
      <c r="D136" s="204" t="s">
        <v>125</v>
      </c>
      <c r="F136" s="205" t="s">
        <v>212</v>
      </c>
      <c r="I136" s="107"/>
      <c r="L136" s="26"/>
      <c r="M136" s="108"/>
      <c r="T136" s="46"/>
      <c r="AT136" s="11" t="s">
        <v>125</v>
      </c>
      <c r="AU136" s="11" t="s">
        <v>66</v>
      </c>
    </row>
    <row r="137" spans="2:65" s="1" customFormat="1" ht="21.75" customHeight="1" x14ac:dyDescent="0.2">
      <c r="B137" s="26"/>
      <c r="C137" s="207" t="s">
        <v>8</v>
      </c>
      <c r="D137" s="207" t="s">
        <v>140</v>
      </c>
      <c r="E137" s="208" t="s">
        <v>214</v>
      </c>
      <c r="F137" s="209" t="s">
        <v>215</v>
      </c>
      <c r="G137" s="210" t="s">
        <v>121</v>
      </c>
      <c r="H137" s="211">
        <v>1</v>
      </c>
      <c r="I137" s="109"/>
      <c r="J137" s="215">
        <f>ROUND(I137*H137,2)</f>
        <v>0</v>
      </c>
      <c r="K137" s="110"/>
      <c r="L137" s="111"/>
      <c r="M137" s="112" t="s">
        <v>3</v>
      </c>
      <c r="N137" s="113" t="s">
        <v>37</v>
      </c>
      <c r="P137" s="103">
        <f>O137*H137</f>
        <v>0</v>
      </c>
      <c r="Q137" s="103">
        <v>0</v>
      </c>
      <c r="R137" s="103">
        <f>Q137*H137</f>
        <v>0</v>
      </c>
      <c r="S137" s="103">
        <v>0</v>
      </c>
      <c r="T137" s="104">
        <f>S137*H137</f>
        <v>0</v>
      </c>
      <c r="AR137" s="105" t="s">
        <v>143</v>
      </c>
      <c r="AT137" s="105" t="s">
        <v>140</v>
      </c>
      <c r="AU137" s="105" t="s">
        <v>66</v>
      </c>
      <c r="AY137" s="11" t="s">
        <v>123</v>
      </c>
      <c r="BE137" s="106">
        <f>IF(N137="základní",J137,0)</f>
        <v>0</v>
      </c>
      <c r="BF137" s="106">
        <f>IF(N137="snížená",J137,0)</f>
        <v>0</v>
      </c>
      <c r="BG137" s="106">
        <f>IF(N137="zákl. přenesená",J137,0)</f>
        <v>0</v>
      </c>
      <c r="BH137" s="106">
        <f>IF(N137="sníž. přenesená",J137,0)</f>
        <v>0</v>
      </c>
      <c r="BI137" s="106">
        <f>IF(N137="nulová",J137,0)</f>
        <v>0</v>
      </c>
      <c r="BJ137" s="11" t="s">
        <v>74</v>
      </c>
      <c r="BK137" s="106">
        <f>ROUND(I137*H137,2)</f>
        <v>0</v>
      </c>
      <c r="BL137" s="11" t="s">
        <v>122</v>
      </c>
      <c r="BM137" s="105" t="s">
        <v>216</v>
      </c>
    </row>
    <row r="138" spans="2:65" s="1" customFormat="1" x14ac:dyDescent="0.2">
      <c r="B138" s="26"/>
      <c r="D138" s="204" t="s">
        <v>125</v>
      </c>
      <c r="F138" s="205" t="s">
        <v>215</v>
      </c>
      <c r="I138" s="107"/>
      <c r="L138" s="26"/>
      <c r="M138" s="108"/>
      <c r="T138" s="46"/>
      <c r="AT138" s="11" t="s">
        <v>125</v>
      </c>
      <c r="AU138" s="11" t="s">
        <v>66</v>
      </c>
    </row>
    <row r="139" spans="2:65" s="1" customFormat="1" ht="19.5" x14ac:dyDescent="0.2">
      <c r="B139" s="26"/>
      <c r="D139" s="204" t="s">
        <v>127</v>
      </c>
      <c r="F139" s="206" t="s">
        <v>151</v>
      </c>
      <c r="I139" s="107"/>
      <c r="L139" s="26"/>
      <c r="M139" s="108"/>
      <c r="T139" s="46"/>
      <c r="AT139" s="11" t="s">
        <v>127</v>
      </c>
      <c r="AU139" s="11" t="s">
        <v>66</v>
      </c>
    </row>
    <row r="140" spans="2:65" s="1" customFormat="1" ht="21.75" customHeight="1" x14ac:dyDescent="0.2">
      <c r="B140" s="26"/>
      <c r="C140" s="207" t="s">
        <v>217</v>
      </c>
      <c r="D140" s="207" t="s">
        <v>140</v>
      </c>
      <c r="E140" s="208" t="s">
        <v>218</v>
      </c>
      <c r="F140" s="209" t="s">
        <v>219</v>
      </c>
      <c r="G140" s="210" t="s">
        <v>121</v>
      </c>
      <c r="H140" s="211">
        <v>1</v>
      </c>
      <c r="I140" s="109"/>
      <c r="J140" s="215">
        <f>ROUND(I140*H140,2)</f>
        <v>0</v>
      </c>
      <c r="K140" s="110"/>
      <c r="L140" s="111"/>
      <c r="M140" s="112" t="s">
        <v>3</v>
      </c>
      <c r="N140" s="113" t="s">
        <v>37</v>
      </c>
      <c r="P140" s="103">
        <f>O140*H140</f>
        <v>0</v>
      </c>
      <c r="Q140" s="103">
        <v>0</v>
      </c>
      <c r="R140" s="103">
        <f>Q140*H140</f>
        <v>0</v>
      </c>
      <c r="S140" s="103">
        <v>0</v>
      </c>
      <c r="T140" s="104">
        <f>S140*H140</f>
        <v>0</v>
      </c>
      <c r="AR140" s="105" t="s">
        <v>143</v>
      </c>
      <c r="AT140" s="105" t="s">
        <v>140</v>
      </c>
      <c r="AU140" s="105" t="s">
        <v>66</v>
      </c>
      <c r="AY140" s="11" t="s">
        <v>123</v>
      </c>
      <c r="BE140" s="106">
        <f>IF(N140="základní",J140,0)</f>
        <v>0</v>
      </c>
      <c r="BF140" s="106">
        <f>IF(N140="snížená",J140,0)</f>
        <v>0</v>
      </c>
      <c r="BG140" s="106">
        <f>IF(N140="zákl. přenesená",J140,0)</f>
        <v>0</v>
      </c>
      <c r="BH140" s="106">
        <f>IF(N140="sníž. přenesená",J140,0)</f>
        <v>0</v>
      </c>
      <c r="BI140" s="106">
        <f>IF(N140="nulová",J140,0)</f>
        <v>0</v>
      </c>
      <c r="BJ140" s="11" t="s">
        <v>74</v>
      </c>
      <c r="BK140" s="106">
        <f>ROUND(I140*H140,2)</f>
        <v>0</v>
      </c>
      <c r="BL140" s="11" t="s">
        <v>122</v>
      </c>
      <c r="BM140" s="105" t="s">
        <v>220</v>
      </c>
    </row>
    <row r="141" spans="2:65" s="1" customFormat="1" x14ac:dyDescent="0.2">
      <c r="B141" s="26"/>
      <c r="D141" s="204" t="s">
        <v>125</v>
      </c>
      <c r="F141" s="205" t="s">
        <v>219</v>
      </c>
      <c r="I141" s="107"/>
      <c r="L141" s="26"/>
      <c r="M141" s="108"/>
      <c r="T141" s="46"/>
      <c r="AT141" s="11" t="s">
        <v>125</v>
      </c>
      <c r="AU141" s="11" t="s">
        <v>66</v>
      </c>
    </row>
    <row r="142" spans="2:65" s="1" customFormat="1" ht="19.5" x14ac:dyDescent="0.2">
      <c r="B142" s="26"/>
      <c r="D142" s="204" t="s">
        <v>127</v>
      </c>
      <c r="F142" s="206" t="s">
        <v>151</v>
      </c>
      <c r="I142" s="107"/>
      <c r="L142" s="26"/>
      <c r="M142" s="108"/>
      <c r="T142" s="46"/>
      <c r="AT142" s="11" t="s">
        <v>127</v>
      </c>
      <c r="AU142" s="11" t="s">
        <v>66</v>
      </c>
    </row>
    <row r="143" spans="2:65" s="1" customFormat="1" ht="16.5" customHeight="1" x14ac:dyDescent="0.2">
      <c r="B143" s="26"/>
      <c r="C143" s="199" t="s">
        <v>221</v>
      </c>
      <c r="D143" s="199" t="s">
        <v>118</v>
      </c>
      <c r="E143" s="200" t="s">
        <v>222</v>
      </c>
      <c r="F143" s="201" t="s">
        <v>223</v>
      </c>
      <c r="G143" s="202" t="s">
        <v>121</v>
      </c>
      <c r="H143" s="203">
        <v>1</v>
      </c>
      <c r="I143" s="99"/>
      <c r="J143" s="214">
        <f>ROUND(I143*H143,2)</f>
        <v>0</v>
      </c>
      <c r="K143" s="100"/>
      <c r="L143" s="26"/>
      <c r="M143" s="101" t="s">
        <v>3</v>
      </c>
      <c r="N143" s="102" t="s">
        <v>37</v>
      </c>
      <c r="P143" s="103">
        <f>O143*H143</f>
        <v>0</v>
      </c>
      <c r="Q143" s="103">
        <v>0</v>
      </c>
      <c r="R143" s="103">
        <f>Q143*H143</f>
        <v>0</v>
      </c>
      <c r="S143" s="103">
        <v>0</v>
      </c>
      <c r="T143" s="104">
        <f>S143*H143</f>
        <v>0</v>
      </c>
      <c r="AR143" s="105" t="s">
        <v>122</v>
      </c>
      <c r="AT143" s="105" t="s">
        <v>118</v>
      </c>
      <c r="AU143" s="105" t="s">
        <v>66</v>
      </c>
      <c r="AY143" s="11" t="s">
        <v>123</v>
      </c>
      <c r="BE143" s="106">
        <f>IF(N143="základní",J143,0)</f>
        <v>0</v>
      </c>
      <c r="BF143" s="106">
        <f>IF(N143="snížená",J143,0)</f>
        <v>0</v>
      </c>
      <c r="BG143" s="106">
        <f>IF(N143="zákl. přenesená",J143,0)</f>
        <v>0</v>
      </c>
      <c r="BH143" s="106">
        <f>IF(N143="sníž. přenesená",J143,0)</f>
        <v>0</v>
      </c>
      <c r="BI143" s="106">
        <f>IF(N143="nulová",J143,0)</f>
        <v>0</v>
      </c>
      <c r="BJ143" s="11" t="s">
        <v>74</v>
      </c>
      <c r="BK143" s="106">
        <f>ROUND(I143*H143,2)</f>
        <v>0</v>
      </c>
      <c r="BL143" s="11" t="s">
        <v>122</v>
      </c>
      <c r="BM143" s="105" t="s">
        <v>224</v>
      </c>
    </row>
    <row r="144" spans="2:65" s="1" customFormat="1" x14ac:dyDescent="0.2">
      <c r="B144" s="26"/>
      <c r="D144" s="204" t="s">
        <v>125</v>
      </c>
      <c r="F144" s="205" t="s">
        <v>223</v>
      </c>
      <c r="I144" s="107"/>
      <c r="L144" s="26"/>
      <c r="M144" s="108"/>
      <c r="T144" s="46"/>
      <c r="AT144" s="11" t="s">
        <v>125</v>
      </c>
      <c r="AU144" s="11" t="s">
        <v>66</v>
      </c>
    </row>
    <row r="145" spans="2:65" s="1" customFormat="1" ht="29.25" x14ac:dyDescent="0.2">
      <c r="B145" s="26"/>
      <c r="D145" s="204" t="s">
        <v>127</v>
      </c>
      <c r="F145" s="206" t="s">
        <v>225</v>
      </c>
      <c r="I145" s="107"/>
      <c r="L145" s="26"/>
      <c r="M145" s="108"/>
      <c r="T145" s="46"/>
      <c r="AT145" s="11" t="s">
        <v>127</v>
      </c>
      <c r="AU145" s="11" t="s">
        <v>66</v>
      </c>
    </row>
    <row r="146" spans="2:65" s="1" customFormat="1" ht="37.9" customHeight="1" x14ac:dyDescent="0.2">
      <c r="B146" s="26"/>
      <c r="C146" s="207" t="s">
        <v>226</v>
      </c>
      <c r="D146" s="207" t="s">
        <v>140</v>
      </c>
      <c r="E146" s="208" t="s">
        <v>227</v>
      </c>
      <c r="F146" s="209" t="s">
        <v>228</v>
      </c>
      <c r="G146" s="210" t="s">
        <v>121</v>
      </c>
      <c r="H146" s="211">
        <v>1</v>
      </c>
      <c r="I146" s="109"/>
      <c r="J146" s="215">
        <f>ROUND(I146*H146,2)</f>
        <v>0</v>
      </c>
      <c r="K146" s="110"/>
      <c r="L146" s="111"/>
      <c r="M146" s="112" t="s">
        <v>3</v>
      </c>
      <c r="N146" s="113" t="s">
        <v>37</v>
      </c>
      <c r="P146" s="103">
        <f>O146*H146</f>
        <v>0</v>
      </c>
      <c r="Q146" s="103">
        <v>0</v>
      </c>
      <c r="R146" s="103">
        <f>Q146*H146</f>
        <v>0</v>
      </c>
      <c r="S146" s="103">
        <v>0</v>
      </c>
      <c r="T146" s="104">
        <f>S146*H146</f>
        <v>0</v>
      </c>
      <c r="AR146" s="105" t="s">
        <v>143</v>
      </c>
      <c r="AT146" s="105" t="s">
        <v>140</v>
      </c>
      <c r="AU146" s="105" t="s">
        <v>66</v>
      </c>
      <c r="AY146" s="11" t="s">
        <v>123</v>
      </c>
      <c r="BE146" s="106">
        <f>IF(N146="základní",J146,0)</f>
        <v>0</v>
      </c>
      <c r="BF146" s="106">
        <f>IF(N146="snížená",J146,0)</f>
        <v>0</v>
      </c>
      <c r="BG146" s="106">
        <f>IF(N146="zákl. přenesená",J146,0)</f>
        <v>0</v>
      </c>
      <c r="BH146" s="106">
        <f>IF(N146="sníž. přenesená",J146,0)</f>
        <v>0</v>
      </c>
      <c r="BI146" s="106">
        <f>IF(N146="nulová",J146,0)</f>
        <v>0</v>
      </c>
      <c r="BJ146" s="11" t="s">
        <v>74</v>
      </c>
      <c r="BK146" s="106">
        <f>ROUND(I146*H146,2)</f>
        <v>0</v>
      </c>
      <c r="BL146" s="11" t="s">
        <v>122</v>
      </c>
      <c r="BM146" s="105" t="s">
        <v>229</v>
      </c>
    </row>
    <row r="147" spans="2:65" s="1" customFormat="1" ht="19.5" x14ac:dyDescent="0.2">
      <c r="B147" s="26"/>
      <c r="D147" s="204" t="s">
        <v>125</v>
      </c>
      <c r="F147" s="205" t="s">
        <v>228</v>
      </c>
      <c r="I147" s="107"/>
      <c r="L147" s="26"/>
      <c r="M147" s="108"/>
      <c r="T147" s="46"/>
      <c r="AT147" s="11" t="s">
        <v>125</v>
      </c>
      <c r="AU147" s="11" t="s">
        <v>66</v>
      </c>
    </row>
    <row r="148" spans="2:65" s="1" customFormat="1" ht="29.25" x14ac:dyDescent="0.2">
      <c r="B148" s="26"/>
      <c r="D148" s="204" t="s">
        <v>127</v>
      </c>
      <c r="F148" s="206" t="s">
        <v>230</v>
      </c>
      <c r="I148" s="107"/>
      <c r="L148" s="26"/>
      <c r="M148" s="108"/>
      <c r="T148" s="46"/>
      <c r="AT148" s="11" t="s">
        <v>127</v>
      </c>
      <c r="AU148" s="11" t="s">
        <v>66</v>
      </c>
    </row>
    <row r="149" spans="2:65" s="1" customFormat="1" ht="16.5" customHeight="1" x14ac:dyDescent="0.2">
      <c r="B149" s="26"/>
      <c r="C149" s="207" t="s">
        <v>231</v>
      </c>
      <c r="D149" s="207" t="s">
        <v>140</v>
      </c>
      <c r="E149" s="208" t="s">
        <v>232</v>
      </c>
      <c r="F149" s="209" t="s">
        <v>233</v>
      </c>
      <c r="G149" s="210" t="s">
        <v>121</v>
      </c>
      <c r="H149" s="211">
        <v>1</v>
      </c>
      <c r="I149" s="109"/>
      <c r="J149" s="215">
        <f>ROUND(I149*H149,2)</f>
        <v>0</v>
      </c>
      <c r="K149" s="110"/>
      <c r="L149" s="111"/>
      <c r="M149" s="112" t="s">
        <v>3</v>
      </c>
      <c r="N149" s="113" t="s">
        <v>37</v>
      </c>
      <c r="P149" s="103">
        <f>O149*H149</f>
        <v>0</v>
      </c>
      <c r="Q149" s="103">
        <v>0</v>
      </c>
      <c r="R149" s="103">
        <f>Q149*H149</f>
        <v>0</v>
      </c>
      <c r="S149" s="103">
        <v>0</v>
      </c>
      <c r="T149" s="104">
        <f>S149*H149</f>
        <v>0</v>
      </c>
      <c r="AR149" s="105" t="s">
        <v>143</v>
      </c>
      <c r="AT149" s="105" t="s">
        <v>140</v>
      </c>
      <c r="AU149" s="105" t="s">
        <v>66</v>
      </c>
      <c r="AY149" s="11" t="s">
        <v>123</v>
      </c>
      <c r="BE149" s="106">
        <f>IF(N149="základní",J149,0)</f>
        <v>0</v>
      </c>
      <c r="BF149" s="106">
        <f>IF(N149="snížená",J149,0)</f>
        <v>0</v>
      </c>
      <c r="BG149" s="106">
        <f>IF(N149="zákl. přenesená",J149,0)</f>
        <v>0</v>
      </c>
      <c r="BH149" s="106">
        <f>IF(N149="sníž. přenesená",J149,0)</f>
        <v>0</v>
      </c>
      <c r="BI149" s="106">
        <f>IF(N149="nulová",J149,0)</f>
        <v>0</v>
      </c>
      <c r="BJ149" s="11" t="s">
        <v>74</v>
      </c>
      <c r="BK149" s="106">
        <f>ROUND(I149*H149,2)</f>
        <v>0</v>
      </c>
      <c r="BL149" s="11" t="s">
        <v>122</v>
      </c>
      <c r="BM149" s="105" t="s">
        <v>234</v>
      </c>
    </row>
    <row r="150" spans="2:65" s="1" customFormat="1" x14ac:dyDescent="0.2">
      <c r="B150" s="26"/>
      <c r="D150" s="204" t="s">
        <v>125</v>
      </c>
      <c r="F150" s="205" t="s">
        <v>233</v>
      </c>
      <c r="I150" s="107"/>
      <c r="L150" s="26"/>
      <c r="M150" s="108"/>
      <c r="T150" s="46"/>
      <c r="AT150" s="11" t="s">
        <v>125</v>
      </c>
      <c r="AU150" s="11" t="s">
        <v>66</v>
      </c>
    </row>
    <row r="151" spans="2:65" s="1" customFormat="1" ht="16.5" customHeight="1" x14ac:dyDescent="0.2">
      <c r="B151" s="26"/>
      <c r="C151" s="199" t="s">
        <v>235</v>
      </c>
      <c r="D151" s="199" t="s">
        <v>118</v>
      </c>
      <c r="E151" s="200" t="s">
        <v>236</v>
      </c>
      <c r="F151" s="201" t="s">
        <v>237</v>
      </c>
      <c r="G151" s="202" t="s">
        <v>121</v>
      </c>
      <c r="H151" s="203">
        <v>1</v>
      </c>
      <c r="I151" s="99"/>
      <c r="J151" s="214">
        <f>ROUND(I151*H151,2)</f>
        <v>0</v>
      </c>
      <c r="K151" s="100"/>
      <c r="L151" s="26"/>
      <c r="M151" s="101" t="s">
        <v>3</v>
      </c>
      <c r="N151" s="102" t="s">
        <v>37</v>
      </c>
      <c r="P151" s="103">
        <f>O151*H151</f>
        <v>0</v>
      </c>
      <c r="Q151" s="103">
        <v>0</v>
      </c>
      <c r="R151" s="103">
        <f>Q151*H151</f>
        <v>0</v>
      </c>
      <c r="S151" s="103">
        <v>0</v>
      </c>
      <c r="T151" s="104">
        <f>S151*H151</f>
        <v>0</v>
      </c>
      <c r="AR151" s="105" t="s">
        <v>122</v>
      </c>
      <c r="AT151" s="105" t="s">
        <v>118</v>
      </c>
      <c r="AU151" s="105" t="s">
        <v>66</v>
      </c>
      <c r="AY151" s="11" t="s">
        <v>123</v>
      </c>
      <c r="BE151" s="106">
        <f>IF(N151="základní",J151,0)</f>
        <v>0</v>
      </c>
      <c r="BF151" s="106">
        <f>IF(N151="snížená",J151,0)</f>
        <v>0</v>
      </c>
      <c r="BG151" s="106">
        <f>IF(N151="zákl. přenesená",J151,0)</f>
        <v>0</v>
      </c>
      <c r="BH151" s="106">
        <f>IF(N151="sníž. přenesená",J151,0)</f>
        <v>0</v>
      </c>
      <c r="BI151" s="106">
        <f>IF(N151="nulová",J151,0)</f>
        <v>0</v>
      </c>
      <c r="BJ151" s="11" t="s">
        <v>74</v>
      </c>
      <c r="BK151" s="106">
        <f>ROUND(I151*H151,2)</f>
        <v>0</v>
      </c>
      <c r="BL151" s="11" t="s">
        <v>122</v>
      </c>
      <c r="BM151" s="105" t="s">
        <v>238</v>
      </c>
    </row>
    <row r="152" spans="2:65" s="1" customFormat="1" x14ac:dyDescent="0.2">
      <c r="B152" s="26"/>
      <c r="D152" s="204" t="s">
        <v>125</v>
      </c>
      <c r="F152" s="205" t="s">
        <v>239</v>
      </c>
      <c r="I152" s="107"/>
      <c r="L152" s="26"/>
      <c r="M152" s="108"/>
      <c r="T152" s="46"/>
      <c r="AT152" s="11" t="s">
        <v>125</v>
      </c>
      <c r="AU152" s="11" t="s">
        <v>66</v>
      </c>
    </row>
    <row r="153" spans="2:65" s="1" customFormat="1" ht="24.2" customHeight="1" x14ac:dyDescent="0.2">
      <c r="B153" s="26"/>
      <c r="C153" s="207" t="s">
        <v>240</v>
      </c>
      <c r="D153" s="207" t="s">
        <v>140</v>
      </c>
      <c r="E153" s="208" t="s">
        <v>241</v>
      </c>
      <c r="F153" s="209" t="s">
        <v>242</v>
      </c>
      <c r="G153" s="210" t="s">
        <v>121</v>
      </c>
      <c r="H153" s="211">
        <v>1</v>
      </c>
      <c r="I153" s="109"/>
      <c r="J153" s="215">
        <f>ROUND(I153*H153,2)</f>
        <v>0</v>
      </c>
      <c r="K153" s="110"/>
      <c r="L153" s="111"/>
      <c r="M153" s="112" t="s">
        <v>3</v>
      </c>
      <c r="N153" s="113" t="s">
        <v>37</v>
      </c>
      <c r="P153" s="103">
        <f>O153*H153</f>
        <v>0</v>
      </c>
      <c r="Q153" s="103">
        <v>0</v>
      </c>
      <c r="R153" s="103">
        <f>Q153*H153</f>
        <v>0</v>
      </c>
      <c r="S153" s="103">
        <v>0</v>
      </c>
      <c r="T153" s="104">
        <f>S153*H153</f>
        <v>0</v>
      </c>
      <c r="AR153" s="105" t="s">
        <v>143</v>
      </c>
      <c r="AT153" s="105" t="s">
        <v>140</v>
      </c>
      <c r="AU153" s="105" t="s">
        <v>66</v>
      </c>
      <c r="AY153" s="11" t="s">
        <v>123</v>
      </c>
      <c r="BE153" s="106">
        <f>IF(N153="základní",J153,0)</f>
        <v>0</v>
      </c>
      <c r="BF153" s="106">
        <f>IF(N153="snížená",J153,0)</f>
        <v>0</v>
      </c>
      <c r="BG153" s="106">
        <f>IF(N153="zákl. přenesená",J153,0)</f>
        <v>0</v>
      </c>
      <c r="BH153" s="106">
        <f>IF(N153="sníž. přenesená",J153,0)</f>
        <v>0</v>
      </c>
      <c r="BI153" s="106">
        <f>IF(N153="nulová",J153,0)</f>
        <v>0</v>
      </c>
      <c r="BJ153" s="11" t="s">
        <v>74</v>
      </c>
      <c r="BK153" s="106">
        <f>ROUND(I153*H153,2)</f>
        <v>0</v>
      </c>
      <c r="BL153" s="11" t="s">
        <v>122</v>
      </c>
      <c r="BM153" s="105" t="s">
        <v>243</v>
      </c>
    </row>
    <row r="154" spans="2:65" s="1" customFormat="1" x14ac:dyDescent="0.2">
      <c r="B154" s="26"/>
      <c r="D154" s="204" t="s">
        <v>125</v>
      </c>
      <c r="F154" s="205" t="s">
        <v>242</v>
      </c>
      <c r="I154" s="107"/>
      <c r="L154" s="26"/>
      <c r="M154" s="108"/>
      <c r="T154" s="46"/>
      <c r="AT154" s="11" t="s">
        <v>125</v>
      </c>
      <c r="AU154" s="11" t="s">
        <v>66</v>
      </c>
    </row>
    <row r="155" spans="2:65" s="1" customFormat="1" ht="16.5" customHeight="1" x14ac:dyDescent="0.2">
      <c r="B155" s="26"/>
      <c r="C155" s="199" t="s">
        <v>244</v>
      </c>
      <c r="D155" s="199" t="s">
        <v>118</v>
      </c>
      <c r="E155" s="200" t="s">
        <v>245</v>
      </c>
      <c r="F155" s="201" t="s">
        <v>246</v>
      </c>
      <c r="G155" s="202" t="s">
        <v>121</v>
      </c>
      <c r="H155" s="203">
        <v>1</v>
      </c>
      <c r="I155" s="99"/>
      <c r="J155" s="214">
        <f>ROUND(I155*H155,2)</f>
        <v>0</v>
      </c>
      <c r="K155" s="100"/>
      <c r="L155" s="26"/>
      <c r="M155" s="101" t="s">
        <v>3</v>
      </c>
      <c r="N155" s="102" t="s">
        <v>37</v>
      </c>
      <c r="P155" s="103">
        <f>O155*H155</f>
        <v>0</v>
      </c>
      <c r="Q155" s="103">
        <v>0</v>
      </c>
      <c r="R155" s="103">
        <f>Q155*H155</f>
        <v>0</v>
      </c>
      <c r="S155" s="103">
        <v>0</v>
      </c>
      <c r="T155" s="104">
        <f>S155*H155</f>
        <v>0</v>
      </c>
      <c r="AR155" s="105" t="s">
        <v>122</v>
      </c>
      <c r="AT155" s="105" t="s">
        <v>118</v>
      </c>
      <c r="AU155" s="105" t="s">
        <v>66</v>
      </c>
      <c r="AY155" s="11" t="s">
        <v>123</v>
      </c>
      <c r="BE155" s="106">
        <f>IF(N155="základní",J155,0)</f>
        <v>0</v>
      </c>
      <c r="BF155" s="106">
        <f>IF(N155="snížená",J155,0)</f>
        <v>0</v>
      </c>
      <c r="BG155" s="106">
        <f>IF(N155="zákl. přenesená",J155,0)</f>
        <v>0</v>
      </c>
      <c r="BH155" s="106">
        <f>IF(N155="sníž. přenesená",J155,0)</f>
        <v>0</v>
      </c>
      <c r="BI155" s="106">
        <f>IF(N155="nulová",J155,0)</f>
        <v>0</v>
      </c>
      <c r="BJ155" s="11" t="s">
        <v>74</v>
      </c>
      <c r="BK155" s="106">
        <f>ROUND(I155*H155,2)</f>
        <v>0</v>
      </c>
      <c r="BL155" s="11" t="s">
        <v>122</v>
      </c>
      <c r="BM155" s="105" t="s">
        <v>247</v>
      </c>
    </row>
    <row r="156" spans="2:65" s="1" customFormat="1" x14ac:dyDescent="0.2">
      <c r="B156" s="26"/>
      <c r="D156" s="204" t="s">
        <v>125</v>
      </c>
      <c r="F156" s="205" t="s">
        <v>248</v>
      </c>
      <c r="I156" s="107"/>
      <c r="L156" s="26"/>
      <c r="M156" s="108"/>
      <c r="T156" s="46"/>
      <c r="AT156" s="11" t="s">
        <v>125</v>
      </c>
      <c r="AU156" s="11" t="s">
        <v>66</v>
      </c>
    </row>
    <row r="157" spans="2:65" s="1" customFormat="1" ht="19.5" x14ac:dyDescent="0.2">
      <c r="B157" s="26"/>
      <c r="D157" s="204" t="s">
        <v>127</v>
      </c>
      <c r="F157" s="206" t="s">
        <v>151</v>
      </c>
      <c r="I157" s="107"/>
      <c r="L157" s="26"/>
      <c r="M157" s="108"/>
      <c r="T157" s="46"/>
      <c r="AT157" s="11" t="s">
        <v>127</v>
      </c>
      <c r="AU157" s="11" t="s">
        <v>66</v>
      </c>
    </row>
    <row r="158" spans="2:65" s="1" customFormat="1" ht="37.9" customHeight="1" x14ac:dyDescent="0.2">
      <c r="B158" s="26"/>
      <c r="C158" s="207" t="s">
        <v>249</v>
      </c>
      <c r="D158" s="207" t="s">
        <v>140</v>
      </c>
      <c r="E158" s="208" t="s">
        <v>250</v>
      </c>
      <c r="F158" s="209" t="s">
        <v>251</v>
      </c>
      <c r="G158" s="210" t="s">
        <v>121</v>
      </c>
      <c r="H158" s="211">
        <v>1</v>
      </c>
      <c r="I158" s="109"/>
      <c r="J158" s="215">
        <f>ROUND(I158*H158,2)</f>
        <v>0</v>
      </c>
      <c r="K158" s="110"/>
      <c r="L158" s="111"/>
      <c r="M158" s="112" t="s">
        <v>3</v>
      </c>
      <c r="N158" s="113" t="s">
        <v>37</v>
      </c>
      <c r="P158" s="103">
        <f>O158*H158</f>
        <v>0</v>
      </c>
      <c r="Q158" s="103">
        <v>0</v>
      </c>
      <c r="R158" s="103">
        <f>Q158*H158</f>
        <v>0</v>
      </c>
      <c r="S158" s="103">
        <v>0</v>
      </c>
      <c r="T158" s="104">
        <f>S158*H158</f>
        <v>0</v>
      </c>
      <c r="AR158" s="105" t="s">
        <v>143</v>
      </c>
      <c r="AT158" s="105" t="s">
        <v>140</v>
      </c>
      <c r="AU158" s="105" t="s">
        <v>66</v>
      </c>
      <c r="AY158" s="11" t="s">
        <v>123</v>
      </c>
      <c r="BE158" s="106">
        <f>IF(N158="základní",J158,0)</f>
        <v>0</v>
      </c>
      <c r="BF158" s="106">
        <f>IF(N158="snížená",J158,0)</f>
        <v>0</v>
      </c>
      <c r="BG158" s="106">
        <f>IF(N158="zákl. přenesená",J158,0)</f>
        <v>0</v>
      </c>
      <c r="BH158" s="106">
        <f>IF(N158="sníž. přenesená",J158,0)</f>
        <v>0</v>
      </c>
      <c r="BI158" s="106">
        <f>IF(N158="nulová",J158,0)</f>
        <v>0</v>
      </c>
      <c r="BJ158" s="11" t="s">
        <v>74</v>
      </c>
      <c r="BK158" s="106">
        <f>ROUND(I158*H158,2)</f>
        <v>0</v>
      </c>
      <c r="BL158" s="11" t="s">
        <v>122</v>
      </c>
      <c r="BM158" s="105" t="s">
        <v>252</v>
      </c>
    </row>
    <row r="159" spans="2:65" s="1" customFormat="1" ht="19.5" x14ac:dyDescent="0.2">
      <c r="B159" s="26"/>
      <c r="D159" s="204" t="s">
        <v>125</v>
      </c>
      <c r="F159" s="205" t="s">
        <v>251</v>
      </c>
      <c r="I159" s="107"/>
      <c r="L159" s="26"/>
      <c r="M159" s="108"/>
      <c r="T159" s="46"/>
      <c r="AT159" s="11" t="s">
        <v>125</v>
      </c>
      <c r="AU159" s="11" t="s">
        <v>66</v>
      </c>
    </row>
    <row r="160" spans="2:65" s="1" customFormat="1" ht="19.5" x14ac:dyDescent="0.2">
      <c r="B160" s="26"/>
      <c r="D160" s="204" t="s">
        <v>127</v>
      </c>
      <c r="F160" s="206" t="s">
        <v>151</v>
      </c>
      <c r="I160" s="107"/>
      <c r="L160" s="26"/>
      <c r="M160" s="108"/>
      <c r="T160" s="46"/>
      <c r="AT160" s="11" t="s">
        <v>127</v>
      </c>
      <c r="AU160" s="11" t="s">
        <v>66</v>
      </c>
    </row>
    <row r="161" spans="2:65" s="1" customFormat="1" ht="24.2" customHeight="1" x14ac:dyDescent="0.2">
      <c r="B161" s="26"/>
      <c r="C161" s="207" t="s">
        <v>253</v>
      </c>
      <c r="D161" s="207" t="s">
        <v>140</v>
      </c>
      <c r="E161" s="208" t="s">
        <v>254</v>
      </c>
      <c r="F161" s="209" t="s">
        <v>255</v>
      </c>
      <c r="G161" s="210" t="s">
        <v>121</v>
      </c>
      <c r="H161" s="211">
        <v>3</v>
      </c>
      <c r="I161" s="109"/>
      <c r="J161" s="215">
        <f>ROUND(I161*H161,2)</f>
        <v>0</v>
      </c>
      <c r="K161" s="110"/>
      <c r="L161" s="111"/>
      <c r="M161" s="112" t="s">
        <v>3</v>
      </c>
      <c r="N161" s="113" t="s">
        <v>37</v>
      </c>
      <c r="P161" s="103">
        <f>O161*H161</f>
        <v>0</v>
      </c>
      <c r="Q161" s="103">
        <v>0</v>
      </c>
      <c r="R161" s="103">
        <f>Q161*H161</f>
        <v>0</v>
      </c>
      <c r="S161" s="103">
        <v>0</v>
      </c>
      <c r="T161" s="104">
        <f>S161*H161</f>
        <v>0</v>
      </c>
      <c r="AR161" s="105" t="s">
        <v>143</v>
      </c>
      <c r="AT161" s="105" t="s">
        <v>140</v>
      </c>
      <c r="AU161" s="105" t="s">
        <v>66</v>
      </c>
      <c r="AY161" s="11" t="s">
        <v>123</v>
      </c>
      <c r="BE161" s="106">
        <f>IF(N161="základní",J161,0)</f>
        <v>0</v>
      </c>
      <c r="BF161" s="106">
        <f>IF(N161="snížená",J161,0)</f>
        <v>0</v>
      </c>
      <c r="BG161" s="106">
        <f>IF(N161="zákl. přenesená",J161,0)</f>
        <v>0</v>
      </c>
      <c r="BH161" s="106">
        <f>IF(N161="sníž. přenesená",J161,0)</f>
        <v>0</v>
      </c>
      <c r="BI161" s="106">
        <f>IF(N161="nulová",J161,0)</f>
        <v>0</v>
      </c>
      <c r="BJ161" s="11" t="s">
        <v>74</v>
      </c>
      <c r="BK161" s="106">
        <f>ROUND(I161*H161,2)</f>
        <v>0</v>
      </c>
      <c r="BL161" s="11" t="s">
        <v>122</v>
      </c>
      <c r="BM161" s="105" t="s">
        <v>256</v>
      </c>
    </row>
    <row r="162" spans="2:65" s="1" customFormat="1" ht="19.5" x14ac:dyDescent="0.2">
      <c r="B162" s="26"/>
      <c r="D162" s="204" t="s">
        <v>125</v>
      </c>
      <c r="F162" s="205" t="s">
        <v>255</v>
      </c>
      <c r="I162" s="107"/>
      <c r="L162" s="26"/>
      <c r="M162" s="108"/>
      <c r="T162" s="46"/>
      <c r="AT162" s="11" t="s">
        <v>125</v>
      </c>
      <c r="AU162" s="11" t="s">
        <v>66</v>
      </c>
    </row>
    <row r="163" spans="2:65" s="1" customFormat="1" ht="19.5" x14ac:dyDescent="0.2">
      <c r="B163" s="26"/>
      <c r="D163" s="204" t="s">
        <v>127</v>
      </c>
      <c r="F163" s="206" t="s">
        <v>151</v>
      </c>
      <c r="I163" s="107"/>
      <c r="L163" s="26"/>
      <c r="M163" s="108"/>
      <c r="T163" s="46"/>
      <c r="AT163" s="11" t="s">
        <v>127</v>
      </c>
      <c r="AU163" s="11" t="s">
        <v>66</v>
      </c>
    </row>
    <row r="164" spans="2:65" s="1" customFormat="1" ht="16.5" customHeight="1" x14ac:dyDescent="0.2">
      <c r="B164" s="26"/>
      <c r="C164" s="199" t="s">
        <v>257</v>
      </c>
      <c r="D164" s="199" t="s">
        <v>118</v>
      </c>
      <c r="E164" s="200" t="s">
        <v>258</v>
      </c>
      <c r="F164" s="201" t="s">
        <v>259</v>
      </c>
      <c r="G164" s="202" t="s">
        <v>260</v>
      </c>
      <c r="H164" s="203">
        <v>70</v>
      </c>
      <c r="I164" s="99"/>
      <c r="J164" s="214">
        <f>ROUND(I164*H164,2)</f>
        <v>0</v>
      </c>
      <c r="K164" s="100"/>
      <c r="L164" s="26"/>
      <c r="M164" s="101" t="s">
        <v>3</v>
      </c>
      <c r="N164" s="102" t="s">
        <v>37</v>
      </c>
      <c r="P164" s="103">
        <f>O164*H164</f>
        <v>0</v>
      </c>
      <c r="Q164" s="103">
        <v>0</v>
      </c>
      <c r="R164" s="103">
        <f>Q164*H164</f>
        <v>0</v>
      </c>
      <c r="S164" s="103">
        <v>0</v>
      </c>
      <c r="T164" s="104">
        <f>S164*H164</f>
        <v>0</v>
      </c>
      <c r="AR164" s="105" t="s">
        <v>122</v>
      </c>
      <c r="AT164" s="105" t="s">
        <v>118</v>
      </c>
      <c r="AU164" s="105" t="s">
        <v>66</v>
      </c>
      <c r="AY164" s="11" t="s">
        <v>123</v>
      </c>
      <c r="BE164" s="106">
        <f>IF(N164="základní",J164,0)</f>
        <v>0</v>
      </c>
      <c r="BF164" s="106">
        <f>IF(N164="snížená",J164,0)</f>
        <v>0</v>
      </c>
      <c r="BG164" s="106">
        <f>IF(N164="zákl. přenesená",J164,0)</f>
        <v>0</v>
      </c>
      <c r="BH164" s="106">
        <f>IF(N164="sníž. přenesená",J164,0)</f>
        <v>0</v>
      </c>
      <c r="BI164" s="106">
        <f>IF(N164="nulová",J164,0)</f>
        <v>0</v>
      </c>
      <c r="BJ164" s="11" t="s">
        <v>74</v>
      </c>
      <c r="BK164" s="106">
        <f>ROUND(I164*H164,2)</f>
        <v>0</v>
      </c>
      <c r="BL164" s="11" t="s">
        <v>122</v>
      </c>
      <c r="BM164" s="105" t="s">
        <v>261</v>
      </c>
    </row>
    <row r="165" spans="2:65" s="1" customFormat="1" x14ac:dyDescent="0.2">
      <c r="B165" s="26"/>
      <c r="D165" s="204" t="s">
        <v>125</v>
      </c>
      <c r="F165" s="205" t="s">
        <v>262</v>
      </c>
      <c r="I165" s="107"/>
      <c r="L165" s="26"/>
      <c r="M165" s="108"/>
      <c r="T165" s="46"/>
      <c r="AT165" s="11" t="s">
        <v>125</v>
      </c>
      <c r="AU165" s="11" t="s">
        <v>66</v>
      </c>
    </row>
    <row r="166" spans="2:65" s="1" customFormat="1" ht="19.5" x14ac:dyDescent="0.2">
      <c r="B166" s="26"/>
      <c r="D166" s="204" t="s">
        <v>127</v>
      </c>
      <c r="F166" s="206" t="s">
        <v>151</v>
      </c>
      <c r="I166" s="107"/>
      <c r="L166" s="26"/>
      <c r="M166" s="108"/>
      <c r="T166" s="46"/>
      <c r="AT166" s="11" t="s">
        <v>127</v>
      </c>
      <c r="AU166" s="11" t="s">
        <v>66</v>
      </c>
    </row>
    <row r="167" spans="2:65" s="1" customFormat="1" ht="16.5" customHeight="1" x14ac:dyDescent="0.2">
      <c r="B167" s="26"/>
      <c r="C167" s="207" t="s">
        <v>263</v>
      </c>
      <c r="D167" s="207" t="s">
        <v>140</v>
      </c>
      <c r="E167" s="208" t="s">
        <v>264</v>
      </c>
      <c r="F167" s="209" t="s">
        <v>265</v>
      </c>
      <c r="G167" s="210" t="s">
        <v>260</v>
      </c>
      <c r="H167" s="211">
        <v>10</v>
      </c>
      <c r="I167" s="109"/>
      <c r="J167" s="215">
        <f>ROUND(I167*H167,2)</f>
        <v>0</v>
      </c>
      <c r="K167" s="110"/>
      <c r="L167" s="111"/>
      <c r="M167" s="112" t="s">
        <v>3</v>
      </c>
      <c r="N167" s="113" t="s">
        <v>37</v>
      </c>
      <c r="P167" s="103">
        <f>O167*H167</f>
        <v>0</v>
      </c>
      <c r="Q167" s="103">
        <v>0</v>
      </c>
      <c r="R167" s="103">
        <f>Q167*H167</f>
        <v>0</v>
      </c>
      <c r="S167" s="103">
        <v>0</v>
      </c>
      <c r="T167" s="104">
        <f>S167*H167</f>
        <v>0</v>
      </c>
      <c r="AR167" s="105" t="s">
        <v>143</v>
      </c>
      <c r="AT167" s="105" t="s">
        <v>140</v>
      </c>
      <c r="AU167" s="105" t="s">
        <v>66</v>
      </c>
      <c r="AY167" s="11" t="s">
        <v>123</v>
      </c>
      <c r="BE167" s="106">
        <f>IF(N167="základní",J167,0)</f>
        <v>0</v>
      </c>
      <c r="BF167" s="106">
        <f>IF(N167="snížená",J167,0)</f>
        <v>0</v>
      </c>
      <c r="BG167" s="106">
        <f>IF(N167="zákl. přenesená",J167,0)</f>
        <v>0</v>
      </c>
      <c r="BH167" s="106">
        <f>IF(N167="sníž. přenesená",J167,0)</f>
        <v>0</v>
      </c>
      <c r="BI167" s="106">
        <f>IF(N167="nulová",J167,0)</f>
        <v>0</v>
      </c>
      <c r="BJ167" s="11" t="s">
        <v>74</v>
      </c>
      <c r="BK167" s="106">
        <f>ROUND(I167*H167,2)</f>
        <v>0</v>
      </c>
      <c r="BL167" s="11" t="s">
        <v>122</v>
      </c>
      <c r="BM167" s="105" t="s">
        <v>266</v>
      </c>
    </row>
    <row r="168" spans="2:65" s="1" customFormat="1" x14ac:dyDescent="0.2">
      <c r="B168" s="26"/>
      <c r="D168" s="204" t="s">
        <v>125</v>
      </c>
      <c r="F168" s="205" t="s">
        <v>265</v>
      </c>
      <c r="I168" s="107"/>
      <c r="L168" s="26"/>
      <c r="M168" s="108"/>
      <c r="T168" s="46"/>
      <c r="AT168" s="11" t="s">
        <v>125</v>
      </c>
      <c r="AU168" s="11" t="s">
        <v>66</v>
      </c>
    </row>
    <row r="169" spans="2:65" s="1" customFormat="1" ht="19.5" x14ac:dyDescent="0.2">
      <c r="B169" s="26"/>
      <c r="D169" s="204" t="s">
        <v>127</v>
      </c>
      <c r="F169" s="206" t="s">
        <v>151</v>
      </c>
      <c r="I169" s="107"/>
      <c r="L169" s="26"/>
      <c r="M169" s="108"/>
      <c r="T169" s="46"/>
      <c r="AT169" s="11" t="s">
        <v>127</v>
      </c>
      <c r="AU169" s="11" t="s">
        <v>66</v>
      </c>
    </row>
    <row r="170" spans="2:65" s="1" customFormat="1" ht="16.5" customHeight="1" x14ac:dyDescent="0.2">
      <c r="B170" s="26"/>
      <c r="C170" s="207" t="s">
        <v>267</v>
      </c>
      <c r="D170" s="207" t="s">
        <v>140</v>
      </c>
      <c r="E170" s="208" t="s">
        <v>268</v>
      </c>
      <c r="F170" s="209" t="s">
        <v>269</v>
      </c>
      <c r="G170" s="210" t="s">
        <v>260</v>
      </c>
      <c r="H170" s="211">
        <v>10</v>
      </c>
      <c r="I170" s="109"/>
      <c r="J170" s="215">
        <f>ROUND(I170*H170,2)</f>
        <v>0</v>
      </c>
      <c r="K170" s="110"/>
      <c r="L170" s="111"/>
      <c r="M170" s="112" t="s">
        <v>3</v>
      </c>
      <c r="N170" s="113" t="s">
        <v>37</v>
      </c>
      <c r="P170" s="103">
        <f>O170*H170</f>
        <v>0</v>
      </c>
      <c r="Q170" s="103">
        <v>0</v>
      </c>
      <c r="R170" s="103">
        <f>Q170*H170</f>
        <v>0</v>
      </c>
      <c r="S170" s="103">
        <v>0</v>
      </c>
      <c r="T170" s="104">
        <f>S170*H170</f>
        <v>0</v>
      </c>
      <c r="AR170" s="105" t="s">
        <v>143</v>
      </c>
      <c r="AT170" s="105" t="s">
        <v>140</v>
      </c>
      <c r="AU170" s="105" t="s">
        <v>66</v>
      </c>
      <c r="AY170" s="11" t="s">
        <v>123</v>
      </c>
      <c r="BE170" s="106">
        <f>IF(N170="základní",J170,0)</f>
        <v>0</v>
      </c>
      <c r="BF170" s="106">
        <f>IF(N170="snížená",J170,0)</f>
        <v>0</v>
      </c>
      <c r="BG170" s="106">
        <f>IF(N170="zákl. přenesená",J170,0)</f>
        <v>0</v>
      </c>
      <c r="BH170" s="106">
        <f>IF(N170="sníž. přenesená",J170,0)</f>
        <v>0</v>
      </c>
      <c r="BI170" s="106">
        <f>IF(N170="nulová",J170,0)</f>
        <v>0</v>
      </c>
      <c r="BJ170" s="11" t="s">
        <v>74</v>
      </c>
      <c r="BK170" s="106">
        <f>ROUND(I170*H170,2)</f>
        <v>0</v>
      </c>
      <c r="BL170" s="11" t="s">
        <v>122</v>
      </c>
      <c r="BM170" s="105" t="s">
        <v>270</v>
      </c>
    </row>
    <row r="171" spans="2:65" s="1" customFormat="1" x14ac:dyDescent="0.2">
      <c r="B171" s="26"/>
      <c r="D171" s="204" t="s">
        <v>125</v>
      </c>
      <c r="F171" s="205" t="s">
        <v>269</v>
      </c>
      <c r="I171" s="107"/>
      <c r="L171" s="26"/>
      <c r="M171" s="108"/>
      <c r="T171" s="46"/>
      <c r="AT171" s="11" t="s">
        <v>125</v>
      </c>
      <c r="AU171" s="11" t="s">
        <v>66</v>
      </c>
    </row>
    <row r="172" spans="2:65" s="1" customFormat="1" ht="19.5" x14ac:dyDescent="0.2">
      <c r="B172" s="26"/>
      <c r="D172" s="204" t="s">
        <v>127</v>
      </c>
      <c r="F172" s="206" t="s">
        <v>151</v>
      </c>
      <c r="I172" s="107"/>
      <c r="L172" s="26"/>
      <c r="M172" s="108"/>
      <c r="T172" s="46"/>
      <c r="AT172" s="11" t="s">
        <v>127</v>
      </c>
      <c r="AU172" s="11" t="s">
        <v>66</v>
      </c>
    </row>
    <row r="173" spans="2:65" s="1" customFormat="1" ht="16.5" customHeight="1" x14ac:dyDescent="0.2">
      <c r="B173" s="26"/>
      <c r="C173" s="207" t="s">
        <v>271</v>
      </c>
      <c r="D173" s="207" t="s">
        <v>140</v>
      </c>
      <c r="E173" s="208" t="s">
        <v>272</v>
      </c>
      <c r="F173" s="209" t="s">
        <v>273</v>
      </c>
      <c r="G173" s="210" t="s">
        <v>260</v>
      </c>
      <c r="H173" s="211">
        <v>10</v>
      </c>
      <c r="I173" s="109"/>
      <c r="J173" s="215">
        <f>ROUND(I173*H173,2)</f>
        <v>0</v>
      </c>
      <c r="K173" s="110"/>
      <c r="L173" s="111"/>
      <c r="M173" s="112" t="s">
        <v>3</v>
      </c>
      <c r="N173" s="113" t="s">
        <v>37</v>
      </c>
      <c r="P173" s="103">
        <f>O173*H173</f>
        <v>0</v>
      </c>
      <c r="Q173" s="103">
        <v>0</v>
      </c>
      <c r="R173" s="103">
        <f>Q173*H173</f>
        <v>0</v>
      </c>
      <c r="S173" s="103">
        <v>0</v>
      </c>
      <c r="T173" s="104">
        <f>S173*H173</f>
        <v>0</v>
      </c>
      <c r="AR173" s="105" t="s">
        <v>143</v>
      </c>
      <c r="AT173" s="105" t="s">
        <v>140</v>
      </c>
      <c r="AU173" s="105" t="s">
        <v>66</v>
      </c>
      <c r="AY173" s="11" t="s">
        <v>123</v>
      </c>
      <c r="BE173" s="106">
        <f>IF(N173="základní",J173,0)</f>
        <v>0</v>
      </c>
      <c r="BF173" s="106">
        <f>IF(N173="snížená",J173,0)</f>
        <v>0</v>
      </c>
      <c r="BG173" s="106">
        <f>IF(N173="zákl. přenesená",J173,0)</f>
        <v>0</v>
      </c>
      <c r="BH173" s="106">
        <f>IF(N173="sníž. přenesená",J173,0)</f>
        <v>0</v>
      </c>
      <c r="BI173" s="106">
        <f>IF(N173="nulová",J173,0)</f>
        <v>0</v>
      </c>
      <c r="BJ173" s="11" t="s">
        <v>74</v>
      </c>
      <c r="BK173" s="106">
        <f>ROUND(I173*H173,2)</f>
        <v>0</v>
      </c>
      <c r="BL173" s="11" t="s">
        <v>122</v>
      </c>
      <c r="BM173" s="105" t="s">
        <v>274</v>
      </c>
    </row>
    <row r="174" spans="2:65" s="1" customFormat="1" x14ac:dyDescent="0.2">
      <c r="B174" s="26"/>
      <c r="D174" s="204" t="s">
        <v>125</v>
      </c>
      <c r="F174" s="205" t="s">
        <v>273</v>
      </c>
      <c r="I174" s="107"/>
      <c r="L174" s="26"/>
      <c r="M174" s="108"/>
      <c r="T174" s="46"/>
      <c r="AT174" s="11" t="s">
        <v>125</v>
      </c>
      <c r="AU174" s="11" t="s">
        <v>66</v>
      </c>
    </row>
    <row r="175" spans="2:65" s="1" customFormat="1" ht="19.5" x14ac:dyDescent="0.2">
      <c r="B175" s="26"/>
      <c r="D175" s="204" t="s">
        <v>127</v>
      </c>
      <c r="F175" s="206" t="s">
        <v>151</v>
      </c>
      <c r="I175" s="107"/>
      <c r="L175" s="26"/>
      <c r="M175" s="108"/>
      <c r="T175" s="46"/>
      <c r="AT175" s="11" t="s">
        <v>127</v>
      </c>
      <c r="AU175" s="11" t="s">
        <v>66</v>
      </c>
    </row>
    <row r="176" spans="2:65" s="1" customFormat="1" ht="16.5" customHeight="1" x14ac:dyDescent="0.2">
      <c r="B176" s="26"/>
      <c r="C176" s="207" t="s">
        <v>275</v>
      </c>
      <c r="D176" s="207" t="s">
        <v>140</v>
      </c>
      <c r="E176" s="208" t="s">
        <v>276</v>
      </c>
      <c r="F176" s="209" t="s">
        <v>277</v>
      </c>
      <c r="G176" s="210" t="s">
        <v>260</v>
      </c>
      <c r="H176" s="211">
        <v>10</v>
      </c>
      <c r="I176" s="109"/>
      <c r="J176" s="215">
        <f>ROUND(I176*H176,2)</f>
        <v>0</v>
      </c>
      <c r="K176" s="110"/>
      <c r="L176" s="111"/>
      <c r="M176" s="112" t="s">
        <v>3</v>
      </c>
      <c r="N176" s="113" t="s">
        <v>37</v>
      </c>
      <c r="P176" s="103">
        <f>O176*H176</f>
        <v>0</v>
      </c>
      <c r="Q176" s="103">
        <v>0</v>
      </c>
      <c r="R176" s="103">
        <f>Q176*H176</f>
        <v>0</v>
      </c>
      <c r="S176" s="103">
        <v>0</v>
      </c>
      <c r="T176" s="104">
        <f>S176*H176</f>
        <v>0</v>
      </c>
      <c r="AR176" s="105" t="s">
        <v>143</v>
      </c>
      <c r="AT176" s="105" t="s">
        <v>140</v>
      </c>
      <c r="AU176" s="105" t="s">
        <v>66</v>
      </c>
      <c r="AY176" s="11" t="s">
        <v>123</v>
      </c>
      <c r="BE176" s="106">
        <f>IF(N176="základní",J176,0)</f>
        <v>0</v>
      </c>
      <c r="BF176" s="106">
        <f>IF(N176="snížená",J176,0)</f>
        <v>0</v>
      </c>
      <c r="BG176" s="106">
        <f>IF(N176="zákl. přenesená",J176,0)</f>
        <v>0</v>
      </c>
      <c r="BH176" s="106">
        <f>IF(N176="sníž. přenesená",J176,0)</f>
        <v>0</v>
      </c>
      <c r="BI176" s="106">
        <f>IF(N176="nulová",J176,0)</f>
        <v>0</v>
      </c>
      <c r="BJ176" s="11" t="s">
        <v>74</v>
      </c>
      <c r="BK176" s="106">
        <f>ROUND(I176*H176,2)</f>
        <v>0</v>
      </c>
      <c r="BL176" s="11" t="s">
        <v>122</v>
      </c>
      <c r="BM176" s="105" t="s">
        <v>278</v>
      </c>
    </row>
    <row r="177" spans="2:65" s="1" customFormat="1" x14ac:dyDescent="0.2">
      <c r="B177" s="26"/>
      <c r="D177" s="204" t="s">
        <v>125</v>
      </c>
      <c r="F177" s="205" t="s">
        <v>277</v>
      </c>
      <c r="I177" s="107"/>
      <c r="L177" s="26"/>
      <c r="M177" s="108"/>
      <c r="T177" s="46"/>
      <c r="AT177" s="11" t="s">
        <v>125</v>
      </c>
      <c r="AU177" s="11" t="s">
        <v>66</v>
      </c>
    </row>
    <row r="178" spans="2:65" s="1" customFormat="1" ht="19.5" x14ac:dyDescent="0.2">
      <c r="B178" s="26"/>
      <c r="D178" s="204" t="s">
        <v>127</v>
      </c>
      <c r="F178" s="206" t="s">
        <v>151</v>
      </c>
      <c r="I178" s="107"/>
      <c r="L178" s="26"/>
      <c r="M178" s="108"/>
      <c r="T178" s="46"/>
      <c r="AT178" s="11" t="s">
        <v>127</v>
      </c>
      <c r="AU178" s="11" t="s">
        <v>66</v>
      </c>
    </row>
    <row r="179" spans="2:65" s="1" customFormat="1" ht="16.5" customHeight="1" x14ac:dyDescent="0.2">
      <c r="B179" s="26"/>
      <c r="C179" s="207" t="s">
        <v>279</v>
      </c>
      <c r="D179" s="207" t="s">
        <v>140</v>
      </c>
      <c r="E179" s="208" t="s">
        <v>280</v>
      </c>
      <c r="F179" s="209" t="s">
        <v>281</v>
      </c>
      <c r="G179" s="210" t="s">
        <v>260</v>
      </c>
      <c r="H179" s="211">
        <v>10</v>
      </c>
      <c r="I179" s="109"/>
      <c r="J179" s="215">
        <f>ROUND(I179*H179,2)</f>
        <v>0</v>
      </c>
      <c r="K179" s="110"/>
      <c r="L179" s="111"/>
      <c r="M179" s="112" t="s">
        <v>3</v>
      </c>
      <c r="N179" s="113" t="s">
        <v>37</v>
      </c>
      <c r="P179" s="103">
        <f>O179*H179</f>
        <v>0</v>
      </c>
      <c r="Q179" s="103">
        <v>0</v>
      </c>
      <c r="R179" s="103">
        <f>Q179*H179</f>
        <v>0</v>
      </c>
      <c r="S179" s="103">
        <v>0</v>
      </c>
      <c r="T179" s="104">
        <f>S179*H179</f>
        <v>0</v>
      </c>
      <c r="AR179" s="105" t="s">
        <v>143</v>
      </c>
      <c r="AT179" s="105" t="s">
        <v>140</v>
      </c>
      <c r="AU179" s="105" t="s">
        <v>66</v>
      </c>
      <c r="AY179" s="11" t="s">
        <v>123</v>
      </c>
      <c r="BE179" s="106">
        <f>IF(N179="základní",J179,0)</f>
        <v>0</v>
      </c>
      <c r="BF179" s="106">
        <f>IF(N179="snížená",J179,0)</f>
        <v>0</v>
      </c>
      <c r="BG179" s="106">
        <f>IF(N179="zákl. přenesená",J179,0)</f>
        <v>0</v>
      </c>
      <c r="BH179" s="106">
        <f>IF(N179="sníž. přenesená",J179,0)</f>
        <v>0</v>
      </c>
      <c r="BI179" s="106">
        <f>IF(N179="nulová",J179,0)</f>
        <v>0</v>
      </c>
      <c r="BJ179" s="11" t="s">
        <v>74</v>
      </c>
      <c r="BK179" s="106">
        <f>ROUND(I179*H179,2)</f>
        <v>0</v>
      </c>
      <c r="BL179" s="11" t="s">
        <v>122</v>
      </c>
      <c r="BM179" s="105" t="s">
        <v>282</v>
      </c>
    </row>
    <row r="180" spans="2:65" s="1" customFormat="1" x14ac:dyDescent="0.2">
      <c r="B180" s="26"/>
      <c r="D180" s="204" t="s">
        <v>125</v>
      </c>
      <c r="F180" s="205" t="s">
        <v>281</v>
      </c>
      <c r="I180" s="107"/>
      <c r="L180" s="26"/>
      <c r="M180" s="108"/>
      <c r="T180" s="46"/>
      <c r="AT180" s="11" t="s">
        <v>125</v>
      </c>
      <c r="AU180" s="11" t="s">
        <v>66</v>
      </c>
    </row>
    <row r="181" spans="2:65" s="1" customFormat="1" ht="19.5" x14ac:dyDescent="0.2">
      <c r="B181" s="26"/>
      <c r="D181" s="204" t="s">
        <v>127</v>
      </c>
      <c r="F181" s="206" t="s">
        <v>151</v>
      </c>
      <c r="I181" s="107"/>
      <c r="L181" s="26"/>
      <c r="M181" s="108"/>
      <c r="T181" s="46"/>
      <c r="AT181" s="11" t="s">
        <v>127</v>
      </c>
      <c r="AU181" s="11" t="s">
        <v>66</v>
      </c>
    </row>
    <row r="182" spans="2:65" s="1" customFormat="1" ht="16.5" customHeight="1" x14ac:dyDescent="0.2">
      <c r="B182" s="26"/>
      <c r="C182" s="207" t="s">
        <v>283</v>
      </c>
      <c r="D182" s="207" t="s">
        <v>140</v>
      </c>
      <c r="E182" s="208" t="s">
        <v>284</v>
      </c>
      <c r="F182" s="209" t="s">
        <v>285</v>
      </c>
      <c r="G182" s="210" t="s">
        <v>260</v>
      </c>
      <c r="H182" s="211">
        <v>10</v>
      </c>
      <c r="I182" s="109"/>
      <c r="J182" s="215">
        <f>ROUND(I182*H182,2)</f>
        <v>0</v>
      </c>
      <c r="K182" s="110"/>
      <c r="L182" s="111"/>
      <c r="M182" s="112" t="s">
        <v>3</v>
      </c>
      <c r="N182" s="113" t="s">
        <v>37</v>
      </c>
      <c r="P182" s="103">
        <f>O182*H182</f>
        <v>0</v>
      </c>
      <c r="Q182" s="103">
        <v>0</v>
      </c>
      <c r="R182" s="103">
        <f>Q182*H182</f>
        <v>0</v>
      </c>
      <c r="S182" s="103">
        <v>0</v>
      </c>
      <c r="T182" s="104">
        <f>S182*H182</f>
        <v>0</v>
      </c>
      <c r="AR182" s="105" t="s">
        <v>143</v>
      </c>
      <c r="AT182" s="105" t="s">
        <v>140</v>
      </c>
      <c r="AU182" s="105" t="s">
        <v>66</v>
      </c>
      <c r="AY182" s="11" t="s">
        <v>123</v>
      </c>
      <c r="BE182" s="106">
        <f>IF(N182="základní",J182,0)</f>
        <v>0</v>
      </c>
      <c r="BF182" s="106">
        <f>IF(N182="snížená",J182,0)</f>
        <v>0</v>
      </c>
      <c r="BG182" s="106">
        <f>IF(N182="zákl. přenesená",J182,0)</f>
        <v>0</v>
      </c>
      <c r="BH182" s="106">
        <f>IF(N182="sníž. přenesená",J182,0)</f>
        <v>0</v>
      </c>
      <c r="BI182" s="106">
        <f>IF(N182="nulová",J182,0)</f>
        <v>0</v>
      </c>
      <c r="BJ182" s="11" t="s">
        <v>74</v>
      </c>
      <c r="BK182" s="106">
        <f>ROUND(I182*H182,2)</f>
        <v>0</v>
      </c>
      <c r="BL182" s="11" t="s">
        <v>122</v>
      </c>
      <c r="BM182" s="105" t="s">
        <v>286</v>
      </c>
    </row>
    <row r="183" spans="2:65" s="1" customFormat="1" x14ac:dyDescent="0.2">
      <c r="B183" s="26"/>
      <c r="D183" s="204" t="s">
        <v>125</v>
      </c>
      <c r="F183" s="205" t="s">
        <v>285</v>
      </c>
      <c r="I183" s="107"/>
      <c r="L183" s="26"/>
      <c r="M183" s="108"/>
      <c r="T183" s="46"/>
      <c r="AT183" s="11" t="s">
        <v>125</v>
      </c>
      <c r="AU183" s="11" t="s">
        <v>66</v>
      </c>
    </row>
    <row r="184" spans="2:65" s="1" customFormat="1" ht="19.5" x14ac:dyDescent="0.2">
      <c r="B184" s="26"/>
      <c r="D184" s="204" t="s">
        <v>127</v>
      </c>
      <c r="F184" s="206" t="s">
        <v>151</v>
      </c>
      <c r="I184" s="107"/>
      <c r="L184" s="26"/>
      <c r="M184" s="108"/>
      <c r="T184" s="46"/>
      <c r="AT184" s="11" t="s">
        <v>127</v>
      </c>
      <c r="AU184" s="11" t="s">
        <v>66</v>
      </c>
    </row>
    <row r="185" spans="2:65" s="1" customFormat="1" ht="16.5" customHeight="1" x14ac:dyDescent="0.2">
      <c r="B185" s="26"/>
      <c r="C185" s="207" t="s">
        <v>287</v>
      </c>
      <c r="D185" s="207" t="s">
        <v>140</v>
      </c>
      <c r="E185" s="208" t="s">
        <v>288</v>
      </c>
      <c r="F185" s="209" t="s">
        <v>289</v>
      </c>
      <c r="G185" s="210" t="s">
        <v>260</v>
      </c>
      <c r="H185" s="211">
        <v>10</v>
      </c>
      <c r="I185" s="109"/>
      <c r="J185" s="215">
        <f>ROUND(I185*H185,2)</f>
        <v>0</v>
      </c>
      <c r="K185" s="110"/>
      <c r="L185" s="111"/>
      <c r="M185" s="112" t="s">
        <v>3</v>
      </c>
      <c r="N185" s="113" t="s">
        <v>37</v>
      </c>
      <c r="P185" s="103">
        <f>O185*H185</f>
        <v>0</v>
      </c>
      <c r="Q185" s="103">
        <v>0</v>
      </c>
      <c r="R185" s="103">
        <f>Q185*H185</f>
        <v>0</v>
      </c>
      <c r="S185" s="103">
        <v>0</v>
      </c>
      <c r="T185" s="104">
        <f>S185*H185</f>
        <v>0</v>
      </c>
      <c r="AR185" s="105" t="s">
        <v>143</v>
      </c>
      <c r="AT185" s="105" t="s">
        <v>140</v>
      </c>
      <c r="AU185" s="105" t="s">
        <v>66</v>
      </c>
      <c r="AY185" s="11" t="s">
        <v>123</v>
      </c>
      <c r="BE185" s="106">
        <f>IF(N185="základní",J185,0)</f>
        <v>0</v>
      </c>
      <c r="BF185" s="106">
        <f>IF(N185="snížená",J185,0)</f>
        <v>0</v>
      </c>
      <c r="BG185" s="106">
        <f>IF(N185="zákl. přenesená",J185,0)</f>
        <v>0</v>
      </c>
      <c r="BH185" s="106">
        <f>IF(N185="sníž. přenesená",J185,0)</f>
        <v>0</v>
      </c>
      <c r="BI185" s="106">
        <f>IF(N185="nulová",J185,0)</f>
        <v>0</v>
      </c>
      <c r="BJ185" s="11" t="s">
        <v>74</v>
      </c>
      <c r="BK185" s="106">
        <f>ROUND(I185*H185,2)</f>
        <v>0</v>
      </c>
      <c r="BL185" s="11" t="s">
        <v>122</v>
      </c>
      <c r="BM185" s="105" t="s">
        <v>290</v>
      </c>
    </row>
    <row r="186" spans="2:65" s="1" customFormat="1" x14ac:dyDescent="0.2">
      <c r="B186" s="26"/>
      <c r="D186" s="204" t="s">
        <v>125</v>
      </c>
      <c r="F186" s="205" t="s">
        <v>289</v>
      </c>
      <c r="I186" s="107"/>
      <c r="L186" s="26"/>
      <c r="M186" s="108"/>
      <c r="T186" s="46"/>
      <c r="AT186" s="11" t="s">
        <v>125</v>
      </c>
      <c r="AU186" s="11" t="s">
        <v>66</v>
      </c>
    </row>
    <row r="187" spans="2:65" s="1" customFormat="1" ht="19.5" x14ac:dyDescent="0.2">
      <c r="B187" s="26"/>
      <c r="D187" s="204" t="s">
        <v>127</v>
      </c>
      <c r="F187" s="206" t="s">
        <v>151</v>
      </c>
      <c r="I187" s="107"/>
      <c r="L187" s="26"/>
      <c r="M187" s="108"/>
      <c r="T187" s="46"/>
      <c r="AT187" s="11" t="s">
        <v>127</v>
      </c>
      <c r="AU187" s="11" t="s">
        <v>66</v>
      </c>
    </row>
    <row r="188" spans="2:65" s="1" customFormat="1" ht="16.5" customHeight="1" x14ac:dyDescent="0.2">
      <c r="B188" s="26"/>
      <c r="C188" s="199" t="s">
        <v>291</v>
      </c>
      <c r="D188" s="199" t="s">
        <v>118</v>
      </c>
      <c r="E188" s="200" t="s">
        <v>292</v>
      </c>
      <c r="F188" s="201" t="s">
        <v>293</v>
      </c>
      <c r="G188" s="202" t="s">
        <v>121</v>
      </c>
      <c r="H188" s="203">
        <v>17</v>
      </c>
      <c r="I188" s="99"/>
      <c r="J188" s="214">
        <f>ROUND(I188*H188,2)</f>
        <v>0</v>
      </c>
      <c r="K188" s="100"/>
      <c r="L188" s="26"/>
      <c r="M188" s="101" t="s">
        <v>3</v>
      </c>
      <c r="N188" s="102" t="s">
        <v>37</v>
      </c>
      <c r="P188" s="103">
        <f>O188*H188</f>
        <v>0</v>
      </c>
      <c r="Q188" s="103">
        <v>0</v>
      </c>
      <c r="R188" s="103">
        <f>Q188*H188</f>
        <v>0</v>
      </c>
      <c r="S188" s="103">
        <v>0</v>
      </c>
      <c r="T188" s="104">
        <f>S188*H188</f>
        <v>0</v>
      </c>
      <c r="AR188" s="105" t="s">
        <v>122</v>
      </c>
      <c r="AT188" s="105" t="s">
        <v>118</v>
      </c>
      <c r="AU188" s="105" t="s">
        <v>66</v>
      </c>
      <c r="AY188" s="11" t="s">
        <v>123</v>
      </c>
      <c r="BE188" s="106">
        <f>IF(N188="základní",J188,0)</f>
        <v>0</v>
      </c>
      <c r="BF188" s="106">
        <f>IF(N188="snížená",J188,0)</f>
        <v>0</v>
      </c>
      <c r="BG188" s="106">
        <f>IF(N188="zákl. přenesená",J188,0)</f>
        <v>0</v>
      </c>
      <c r="BH188" s="106">
        <f>IF(N188="sníž. přenesená",J188,0)</f>
        <v>0</v>
      </c>
      <c r="BI188" s="106">
        <f>IF(N188="nulová",J188,0)</f>
        <v>0</v>
      </c>
      <c r="BJ188" s="11" t="s">
        <v>74</v>
      </c>
      <c r="BK188" s="106">
        <f>ROUND(I188*H188,2)</f>
        <v>0</v>
      </c>
      <c r="BL188" s="11" t="s">
        <v>122</v>
      </c>
      <c r="BM188" s="105" t="s">
        <v>294</v>
      </c>
    </row>
    <row r="189" spans="2:65" s="1" customFormat="1" x14ac:dyDescent="0.2">
      <c r="B189" s="26"/>
      <c r="D189" s="204" t="s">
        <v>125</v>
      </c>
      <c r="F189" s="205" t="s">
        <v>295</v>
      </c>
      <c r="I189" s="107"/>
      <c r="L189" s="26"/>
      <c r="M189" s="108"/>
      <c r="T189" s="46"/>
      <c r="AT189" s="11" t="s">
        <v>125</v>
      </c>
      <c r="AU189" s="11" t="s">
        <v>66</v>
      </c>
    </row>
    <row r="190" spans="2:65" s="1" customFormat="1" ht="19.5" x14ac:dyDescent="0.2">
      <c r="B190" s="26"/>
      <c r="D190" s="204" t="s">
        <v>127</v>
      </c>
      <c r="F190" s="206" t="s">
        <v>296</v>
      </c>
      <c r="I190" s="107"/>
      <c r="L190" s="26"/>
      <c r="M190" s="108"/>
      <c r="T190" s="46"/>
      <c r="AT190" s="11" t="s">
        <v>127</v>
      </c>
      <c r="AU190" s="11" t="s">
        <v>66</v>
      </c>
    </row>
    <row r="191" spans="2:65" s="1" customFormat="1" ht="21.75" customHeight="1" x14ac:dyDescent="0.2">
      <c r="B191" s="26"/>
      <c r="C191" s="207" t="s">
        <v>297</v>
      </c>
      <c r="D191" s="207" t="s">
        <v>140</v>
      </c>
      <c r="E191" s="208" t="s">
        <v>298</v>
      </c>
      <c r="F191" s="209" t="s">
        <v>299</v>
      </c>
      <c r="G191" s="210" t="s">
        <v>121</v>
      </c>
      <c r="H191" s="211">
        <v>3</v>
      </c>
      <c r="I191" s="109"/>
      <c r="J191" s="215">
        <f>ROUND(I191*H191,2)</f>
        <v>0</v>
      </c>
      <c r="K191" s="110"/>
      <c r="L191" s="111"/>
      <c r="M191" s="112" t="s">
        <v>3</v>
      </c>
      <c r="N191" s="113" t="s">
        <v>37</v>
      </c>
      <c r="P191" s="103">
        <f>O191*H191</f>
        <v>0</v>
      </c>
      <c r="Q191" s="103">
        <v>0</v>
      </c>
      <c r="R191" s="103">
        <f>Q191*H191</f>
        <v>0</v>
      </c>
      <c r="S191" s="103">
        <v>0</v>
      </c>
      <c r="T191" s="104">
        <f>S191*H191</f>
        <v>0</v>
      </c>
      <c r="AR191" s="105" t="s">
        <v>143</v>
      </c>
      <c r="AT191" s="105" t="s">
        <v>140</v>
      </c>
      <c r="AU191" s="105" t="s">
        <v>66</v>
      </c>
      <c r="AY191" s="11" t="s">
        <v>123</v>
      </c>
      <c r="BE191" s="106">
        <f>IF(N191="základní",J191,0)</f>
        <v>0</v>
      </c>
      <c r="BF191" s="106">
        <f>IF(N191="snížená",J191,0)</f>
        <v>0</v>
      </c>
      <c r="BG191" s="106">
        <f>IF(N191="zákl. přenesená",J191,0)</f>
        <v>0</v>
      </c>
      <c r="BH191" s="106">
        <f>IF(N191="sníž. přenesená",J191,0)</f>
        <v>0</v>
      </c>
      <c r="BI191" s="106">
        <f>IF(N191="nulová",J191,0)</f>
        <v>0</v>
      </c>
      <c r="BJ191" s="11" t="s">
        <v>74</v>
      </c>
      <c r="BK191" s="106">
        <f>ROUND(I191*H191,2)</f>
        <v>0</v>
      </c>
      <c r="BL191" s="11" t="s">
        <v>122</v>
      </c>
      <c r="BM191" s="105" t="s">
        <v>300</v>
      </c>
    </row>
    <row r="192" spans="2:65" s="1" customFormat="1" x14ac:dyDescent="0.2">
      <c r="B192" s="26"/>
      <c r="D192" s="204" t="s">
        <v>125</v>
      </c>
      <c r="F192" s="205" t="s">
        <v>299</v>
      </c>
      <c r="I192" s="107"/>
      <c r="L192" s="26"/>
      <c r="M192" s="108"/>
      <c r="T192" s="46"/>
      <c r="AT192" s="11" t="s">
        <v>125</v>
      </c>
      <c r="AU192" s="11" t="s">
        <v>66</v>
      </c>
    </row>
    <row r="193" spans="2:65" s="1" customFormat="1" ht="19.5" x14ac:dyDescent="0.2">
      <c r="B193" s="26"/>
      <c r="D193" s="204" t="s">
        <v>127</v>
      </c>
      <c r="F193" s="206" t="s">
        <v>296</v>
      </c>
      <c r="I193" s="107"/>
      <c r="L193" s="26"/>
      <c r="M193" s="108"/>
      <c r="T193" s="46"/>
      <c r="AT193" s="11" t="s">
        <v>127</v>
      </c>
      <c r="AU193" s="11" t="s">
        <v>66</v>
      </c>
    </row>
    <row r="194" spans="2:65" s="1" customFormat="1" ht="16.5" customHeight="1" x14ac:dyDescent="0.2">
      <c r="B194" s="26"/>
      <c r="C194" s="207" t="s">
        <v>301</v>
      </c>
      <c r="D194" s="207" t="s">
        <v>140</v>
      </c>
      <c r="E194" s="208" t="s">
        <v>302</v>
      </c>
      <c r="F194" s="209" t="s">
        <v>303</v>
      </c>
      <c r="G194" s="210" t="s">
        <v>121</v>
      </c>
      <c r="H194" s="211">
        <v>10</v>
      </c>
      <c r="I194" s="109"/>
      <c r="J194" s="215">
        <f>ROUND(I194*H194,2)</f>
        <v>0</v>
      </c>
      <c r="K194" s="110"/>
      <c r="L194" s="111"/>
      <c r="M194" s="112" t="s">
        <v>3</v>
      </c>
      <c r="N194" s="113" t="s">
        <v>37</v>
      </c>
      <c r="P194" s="103">
        <f>O194*H194</f>
        <v>0</v>
      </c>
      <c r="Q194" s="103">
        <v>0</v>
      </c>
      <c r="R194" s="103">
        <f>Q194*H194</f>
        <v>0</v>
      </c>
      <c r="S194" s="103">
        <v>0</v>
      </c>
      <c r="T194" s="104">
        <f>S194*H194</f>
        <v>0</v>
      </c>
      <c r="AR194" s="105" t="s">
        <v>143</v>
      </c>
      <c r="AT194" s="105" t="s">
        <v>140</v>
      </c>
      <c r="AU194" s="105" t="s">
        <v>66</v>
      </c>
      <c r="AY194" s="11" t="s">
        <v>123</v>
      </c>
      <c r="BE194" s="106">
        <f>IF(N194="základní",J194,0)</f>
        <v>0</v>
      </c>
      <c r="BF194" s="106">
        <f>IF(N194="snížená",J194,0)</f>
        <v>0</v>
      </c>
      <c r="BG194" s="106">
        <f>IF(N194="zákl. přenesená",J194,0)</f>
        <v>0</v>
      </c>
      <c r="BH194" s="106">
        <f>IF(N194="sníž. přenesená",J194,0)</f>
        <v>0</v>
      </c>
      <c r="BI194" s="106">
        <f>IF(N194="nulová",J194,0)</f>
        <v>0</v>
      </c>
      <c r="BJ194" s="11" t="s">
        <v>74</v>
      </c>
      <c r="BK194" s="106">
        <f>ROUND(I194*H194,2)</f>
        <v>0</v>
      </c>
      <c r="BL194" s="11" t="s">
        <v>122</v>
      </c>
      <c r="BM194" s="105" t="s">
        <v>304</v>
      </c>
    </row>
    <row r="195" spans="2:65" s="1" customFormat="1" x14ac:dyDescent="0.2">
      <c r="B195" s="26"/>
      <c r="D195" s="204" t="s">
        <v>125</v>
      </c>
      <c r="F195" s="205" t="s">
        <v>303</v>
      </c>
      <c r="I195" s="107"/>
      <c r="L195" s="26"/>
      <c r="M195" s="108"/>
      <c r="T195" s="46"/>
      <c r="AT195" s="11" t="s">
        <v>125</v>
      </c>
      <c r="AU195" s="11" t="s">
        <v>66</v>
      </c>
    </row>
    <row r="196" spans="2:65" s="1" customFormat="1" ht="19.5" x14ac:dyDescent="0.2">
      <c r="B196" s="26"/>
      <c r="D196" s="204" t="s">
        <v>127</v>
      </c>
      <c r="F196" s="206" t="s">
        <v>296</v>
      </c>
      <c r="I196" s="107"/>
      <c r="L196" s="26"/>
      <c r="M196" s="108"/>
      <c r="T196" s="46"/>
      <c r="AT196" s="11" t="s">
        <v>127</v>
      </c>
      <c r="AU196" s="11" t="s">
        <v>66</v>
      </c>
    </row>
    <row r="197" spans="2:65" s="1" customFormat="1" ht="24.2" customHeight="1" x14ac:dyDescent="0.2">
      <c r="B197" s="26"/>
      <c r="C197" s="207" t="s">
        <v>305</v>
      </c>
      <c r="D197" s="207" t="s">
        <v>140</v>
      </c>
      <c r="E197" s="208" t="s">
        <v>306</v>
      </c>
      <c r="F197" s="209" t="s">
        <v>307</v>
      </c>
      <c r="G197" s="210" t="s">
        <v>121</v>
      </c>
      <c r="H197" s="211">
        <v>2</v>
      </c>
      <c r="I197" s="109"/>
      <c r="J197" s="215">
        <f>ROUND(I197*H197,2)</f>
        <v>0</v>
      </c>
      <c r="K197" s="110"/>
      <c r="L197" s="111"/>
      <c r="M197" s="112" t="s">
        <v>3</v>
      </c>
      <c r="N197" s="113" t="s">
        <v>37</v>
      </c>
      <c r="P197" s="103">
        <f>O197*H197</f>
        <v>0</v>
      </c>
      <c r="Q197" s="103">
        <v>0</v>
      </c>
      <c r="R197" s="103">
        <f>Q197*H197</f>
        <v>0</v>
      </c>
      <c r="S197" s="103">
        <v>0</v>
      </c>
      <c r="T197" s="104">
        <f>S197*H197</f>
        <v>0</v>
      </c>
      <c r="AR197" s="105" t="s">
        <v>143</v>
      </c>
      <c r="AT197" s="105" t="s">
        <v>140</v>
      </c>
      <c r="AU197" s="105" t="s">
        <v>66</v>
      </c>
      <c r="AY197" s="11" t="s">
        <v>123</v>
      </c>
      <c r="BE197" s="106">
        <f>IF(N197="základní",J197,0)</f>
        <v>0</v>
      </c>
      <c r="BF197" s="106">
        <f>IF(N197="snížená",J197,0)</f>
        <v>0</v>
      </c>
      <c r="BG197" s="106">
        <f>IF(N197="zákl. přenesená",J197,0)</f>
        <v>0</v>
      </c>
      <c r="BH197" s="106">
        <f>IF(N197="sníž. přenesená",J197,0)</f>
        <v>0</v>
      </c>
      <c r="BI197" s="106">
        <f>IF(N197="nulová",J197,0)</f>
        <v>0</v>
      </c>
      <c r="BJ197" s="11" t="s">
        <v>74</v>
      </c>
      <c r="BK197" s="106">
        <f>ROUND(I197*H197,2)</f>
        <v>0</v>
      </c>
      <c r="BL197" s="11" t="s">
        <v>122</v>
      </c>
      <c r="BM197" s="105" t="s">
        <v>308</v>
      </c>
    </row>
    <row r="198" spans="2:65" s="1" customFormat="1" x14ac:dyDescent="0.2">
      <c r="B198" s="26"/>
      <c r="D198" s="204" t="s">
        <v>125</v>
      </c>
      <c r="F198" s="205" t="s">
        <v>307</v>
      </c>
      <c r="I198" s="107"/>
      <c r="L198" s="26"/>
      <c r="M198" s="108"/>
      <c r="T198" s="46"/>
      <c r="AT198" s="11" t="s">
        <v>125</v>
      </c>
      <c r="AU198" s="11" t="s">
        <v>66</v>
      </c>
    </row>
    <row r="199" spans="2:65" s="1" customFormat="1" ht="19.5" x14ac:dyDescent="0.2">
      <c r="B199" s="26"/>
      <c r="D199" s="204" t="s">
        <v>127</v>
      </c>
      <c r="F199" s="206" t="s">
        <v>309</v>
      </c>
      <c r="I199" s="107"/>
      <c r="L199" s="26"/>
      <c r="M199" s="108"/>
      <c r="T199" s="46"/>
      <c r="AT199" s="11" t="s">
        <v>127</v>
      </c>
      <c r="AU199" s="11" t="s">
        <v>66</v>
      </c>
    </row>
    <row r="200" spans="2:65" s="1" customFormat="1" ht="24.2" customHeight="1" x14ac:dyDescent="0.2">
      <c r="B200" s="26"/>
      <c r="C200" s="207" t="s">
        <v>310</v>
      </c>
      <c r="D200" s="207" t="s">
        <v>140</v>
      </c>
      <c r="E200" s="208" t="s">
        <v>311</v>
      </c>
      <c r="F200" s="209" t="s">
        <v>312</v>
      </c>
      <c r="G200" s="210" t="s">
        <v>121</v>
      </c>
      <c r="H200" s="211">
        <v>2</v>
      </c>
      <c r="I200" s="109"/>
      <c r="J200" s="215">
        <f>ROUND(I200*H200,2)</f>
        <v>0</v>
      </c>
      <c r="K200" s="110"/>
      <c r="L200" s="111"/>
      <c r="M200" s="112" t="s">
        <v>3</v>
      </c>
      <c r="N200" s="113" t="s">
        <v>37</v>
      </c>
      <c r="P200" s="103">
        <f>O200*H200</f>
        <v>0</v>
      </c>
      <c r="Q200" s="103">
        <v>0</v>
      </c>
      <c r="R200" s="103">
        <f>Q200*H200</f>
        <v>0</v>
      </c>
      <c r="S200" s="103">
        <v>0</v>
      </c>
      <c r="T200" s="104">
        <f>S200*H200</f>
        <v>0</v>
      </c>
      <c r="AR200" s="105" t="s">
        <v>143</v>
      </c>
      <c r="AT200" s="105" t="s">
        <v>140</v>
      </c>
      <c r="AU200" s="105" t="s">
        <v>66</v>
      </c>
      <c r="AY200" s="11" t="s">
        <v>123</v>
      </c>
      <c r="BE200" s="106">
        <f>IF(N200="základní",J200,0)</f>
        <v>0</v>
      </c>
      <c r="BF200" s="106">
        <f>IF(N200="snížená",J200,0)</f>
        <v>0</v>
      </c>
      <c r="BG200" s="106">
        <f>IF(N200="zákl. přenesená",J200,0)</f>
        <v>0</v>
      </c>
      <c r="BH200" s="106">
        <f>IF(N200="sníž. přenesená",J200,0)</f>
        <v>0</v>
      </c>
      <c r="BI200" s="106">
        <f>IF(N200="nulová",J200,0)</f>
        <v>0</v>
      </c>
      <c r="BJ200" s="11" t="s">
        <v>74</v>
      </c>
      <c r="BK200" s="106">
        <f>ROUND(I200*H200,2)</f>
        <v>0</v>
      </c>
      <c r="BL200" s="11" t="s">
        <v>122</v>
      </c>
      <c r="BM200" s="105" t="s">
        <v>313</v>
      </c>
    </row>
    <row r="201" spans="2:65" s="1" customFormat="1" x14ac:dyDescent="0.2">
      <c r="B201" s="26"/>
      <c r="D201" s="204" t="s">
        <v>125</v>
      </c>
      <c r="F201" s="205" t="s">
        <v>312</v>
      </c>
      <c r="I201" s="107"/>
      <c r="L201" s="26"/>
      <c r="M201" s="108"/>
      <c r="T201" s="46"/>
      <c r="AT201" s="11" t="s">
        <v>125</v>
      </c>
      <c r="AU201" s="11" t="s">
        <v>66</v>
      </c>
    </row>
    <row r="202" spans="2:65" s="1" customFormat="1" ht="19.5" x14ac:dyDescent="0.2">
      <c r="B202" s="26"/>
      <c r="D202" s="204" t="s">
        <v>127</v>
      </c>
      <c r="F202" s="206" t="s">
        <v>314</v>
      </c>
      <c r="I202" s="107"/>
      <c r="L202" s="26"/>
      <c r="M202" s="108"/>
      <c r="T202" s="46"/>
      <c r="AT202" s="11" t="s">
        <v>127</v>
      </c>
      <c r="AU202" s="11" t="s">
        <v>66</v>
      </c>
    </row>
    <row r="203" spans="2:65" s="1" customFormat="1" ht="16.5" customHeight="1" x14ac:dyDescent="0.2">
      <c r="B203" s="26"/>
      <c r="C203" s="199" t="s">
        <v>315</v>
      </c>
      <c r="D203" s="199" t="s">
        <v>118</v>
      </c>
      <c r="E203" s="200" t="s">
        <v>316</v>
      </c>
      <c r="F203" s="201" t="s">
        <v>317</v>
      </c>
      <c r="G203" s="202" t="s">
        <v>121</v>
      </c>
      <c r="H203" s="203">
        <v>4</v>
      </c>
      <c r="I203" s="99"/>
      <c r="J203" s="214">
        <f>ROUND(I203*H203,2)</f>
        <v>0</v>
      </c>
      <c r="K203" s="100"/>
      <c r="L203" s="26"/>
      <c r="M203" s="101" t="s">
        <v>3</v>
      </c>
      <c r="N203" s="102" t="s">
        <v>37</v>
      </c>
      <c r="P203" s="103">
        <f>O203*H203</f>
        <v>0</v>
      </c>
      <c r="Q203" s="103">
        <v>0</v>
      </c>
      <c r="R203" s="103">
        <f>Q203*H203</f>
        <v>0</v>
      </c>
      <c r="S203" s="103">
        <v>0</v>
      </c>
      <c r="T203" s="104">
        <f>S203*H203</f>
        <v>0</v>
      </c>
      <c r="AR203" s="105" t="s">
        <v>122</v>
      </c>
      <c r="AT203" s="105" t="s">
        <v>118</v>
      </c>
      <c r="AU203" s="105" t="s">
        <v>66</v>
      </c>
      <c r="AY203" s="11" t="s">
        <v>123</v>
      </c>
      <c r="BE203" s="106">
        <f>IF(N203="základní",J203,0)</f>
        <v>0</v>
      </c>
      <c r="BF203" s="106">
        <f>IF(N203="snížená",J203,0)</f>
        <v>0</v>
      </c>
      <c r="BG203" s="106">
        <f>IF(N203="zákl. přenesená",J203,0)</f>
        <v>0</v>
      </c>
      <c r="BH203" s="106">
        <f>IF(N203="sníž. přenesená",J203,0)</f>
        <v>0</v>
      </c>
      <c r="BI203" s="106">
        <f>IF(N203="nulová",J203,0)</f>
        <v>0</v>
      </c>
      <c r="BJ203" s="11" t="s">
        <v>74</v>
      </c>
      <c r="BK203" s="106">
        <f>ROUND(I203*H203,2)</f>
        <v>0</v>
      </c>
      <c r="BL203" s="11" t="s">
        <v>122</v>
      </c>
      <c r="BM203" s="105" t="s">
        <v>318</v>
      </c>
    </row>
    <row r="204" spans="2:65" s="1" customFormat="1" x14ac:dyDescent="0.2">
      <c r="B204" s="26"/>
      <c r="D204" s="204" t="s">
        <v>125</v>
      </c>
      <c r="F204" s="205" t="s">
        <v>319</v>
      </c>
      <c r="I204" s="107"/>
      <c r="L204" s="26"/>
      <c r="M204" s="108"/>
      <c r="T204" s="46"/>
      <c r="AT204" s="11" t="s">
        <v>125</v>
      </c>
      <c r="AU204" s="11" t="s">
        <v>66</v>
      </c>
    </row>
    <row r="205" spans="2:65" s="1" customFormat="1" ht="19.5" x14ac:dyDescent="0.2">
      <c r="B205" s="26"/>
      <c r="D205" s="204" t="s">
        <v>127</v>
      </c>
      <c r="F205" s="206" t="s">
        <v>320</v>
      </c>
      <c r="I205" s="107"/>
      <c r="L205" s="26"/>
      <c r="M205" s="108"/>
      <c r="T205" s="46"/>
      <c r="AT205" s="11" t="s">
        <v>127</v>
      </c>
      <c r="AU205" s="11" t="s">
        <v>66</v>
      </c>
    </row>
    <row r="206" spans="2:65" s="1" customFormat="1" ht="21.75" customHeight="1" x14ac:dyDescent="0.2">
      <c r="B206" s="26"/>
      <c r="C206" s="207" t="s">
        <v>321</v>
      </c>
      <c r="D206" s="207" t="s">
        <v>140</v>
      </c>
      <c r="E206" s="208" t="s">
        <v>322</v>
      </c>
      <c r="F206" s="209" t="s">
        <v>323</v>
      </c>
      <c r="G206" s="210" t="s">
        <v>121</v>
      </c>
      <c r="H206" s="211">
        <v>4</v>
      </c>
      <c r="I206" s="109"/>
      <c r="J206" s="215">
        <f>ROUND(I206*H206,2)</f>
        <v>0</v>
      </c>
      <c r="K206" s="110"/>
      <c r="L206" s="111"/>
      <c r="M206" s="112" t="s">
        <v>3</v>
      </c>
      <c r="N206" s="113" t="s">
        <v>37</v>
      </c>
      <c r="P206" s="103">
        <f>O206*H206</f>
        <v>0</v>
      </c>
      <c r="Q206" s="103">
        <v>0</v>
      </c>
      <c r="R206" s="103">
        <f>Q206*H206</f>
        <v>0</v>
      </c>
      <c r="S206" s="103">
        <v>0</v>
      </c>
      <c r="T206" s="104">
        <f>S206*H206</f>
        <v>0</v>
      </c>
      <c r="AR206" s="105" t="s">
        <v>143</v>
      </c>
      <c r="AT206" s="105" t="s">
        <v>140</v>
      </c>
      <c r="AU206" s="105" t="s">
        <v>66</v>
      </c>
      <c r="AY206" s="11" t="s">
        <v>123</v>
      </c>
      <c r="BE206" s="106">
        <f>IF(N206="základní",J206,0)</f>
        <v>0</v>
      </c>
      <c r="BF206" s="106">
        <f>IF(N206="snížená",J206,0)</f>
        <v>0</v>
      </c>
      <c r="BG206" s="106">
        <f>IF(N206="zákl. přenesená",J206,0)</f>
        <v>0</v>
      </c>
      <c r="BH206" s="106">
        <f>IF(N206="sníž. přenesená",J206,0)</f>
        <v>0</v>
      </c>
      <c r="BI206" s="106">
        <f>IF(N206="nulová",J206,0)</f>
        <v>0</v>
      </c>
      <c r="BJ206" s="11" t="s">
        <v>74</v>
      </c>
      <c r="BK206" s="106">
        <f>ROUND(I206*H206,2)</f>
        <v>0</v>
      </c>
      <c r="BL206" s="11" t="s">
        <v>122</v>
      </c>
      <c r="BM206" s="105" t="s">
        <v>324</v>
      </c>
    </row>
    <row r="207" spans="2:65" s="1" customFormat="1" x14ac:dyDescent="0.2">
      <c r="B207" s="26"/>
      <c r="D207" s="204" t="s">
        <v>125</v>
      </c>
      <c r="F207" s="205" t="s">
        <v>323</v>
      </c>
      <c r="I207" s="107"/>
      <c r="L207" s="26"/>
      <c r="M207" s="108"/>
      <c r="T207" s="46"/>
      <c r="AT207" s="11" t="s">
        <v>125</v>
      </c>
      <c r="AU207" s="11" t="s">
        <v>66</v>
      </c>
    </row>
    <row r="208" spans="2:65" s="1" customFormat="1" ht="19.5" x14ac:dyDescent="0.2">
      <c r="B208" s="26"/>
      <c r="D208" s="204" t="s">
        <v>127</v>
      </c>
      <c r="F208" s="206" t="s">
        <v>320</v>
      </c>
      <c r="I208" s="107"/>
      <c r="L208" s="26"/>
      <c r="M208" s="108"/>
      <c r="T208" s="46"/>
      <c r="AT208" s="11" t="s">
        <v>127</v>
      </c>
      <c r="AU208" s="11" t="s">
        <v>66</v>
      </c>
    </row>
    <row r="209" spans="2:65" s="1" customFormat="1" ht="16.5" customHeight="1" x14ac:dyDescent="0.2">
      <c r="B209" s="26"/>
      <c r="C209" s="199" t="s">
        <v>325</v>
      </c>
      <c r="D209" s="199" t="s">
        <v>118</v>
      </c>
      <c r="E209" s="200" t="s">
        <v>326</v>
      </c>
      <c r="F209" s="201" t="s">
        <v>327</v>
      </c>
      <c r="G209" s="202" t="s">
        <v>121</v>
      </c>
      <c r="H209" s="203">
        <v>6</v>
      </c>
      <c r="I209" s="99"/>
      <c r="J209" s="214">
        <f>ROUND(I209*H209,2)</f>
        <v>0</v>
      </c>
      <c r="K209" s="100"/>
      <c r="L209" s="26"/>
      <c r="M209" s="101" t="s">
        <v>3</v>
      </c>
      <c r="N209" s="102" t="s">
        <v>37</v>
      </c>
      <c r="P209" s="103">
        <f>O209*H209</f>
        <v>0</v>
      </c>
      <c r="Q209" s="103">
        <v>0</v>
      </c>
      <c r="R209" s="103">
        <f>Q209*H209</f>
        <v>0</v>
      </c>
      <c r="S209" s="103">
        <v>0</v>
      </c>
      <c r="T209" s="104">
        <f>S209*H209</f>
        <v>0</v>
      </c>
      <c r="AR209" s="105" t="s">
        <v>122</v>
      </c>
      <c r="AT209" s="105" t="s">
        <v>118</v>
      </c>
      <c r="AU209" s="105" t="s">
        <v>66</v>
      </c>
      <c r="AY209" s="11" t="s">
        <v>123</v>
      </c>
      <c r="BE209" s="106">
        <f>IF(N209="základní",J209,0)</f>
        <v>0</v>
      </c>
      <c r="BF209" s="106">
        <f>IF(N209="snížená",J209,0)</f>
        <v>0</v>
      </c>
      <c r="BG209" s="106">
        <f>IF(N209="zákl. přenesená",J209,0)</f>
        <v>0</v>
      </c>
      <c r="BH209" s="106">
        <f>IF(N209="sníž. přenesená",J209,0)</f>
        <v>0</v>
      </c>
      <c r="BI209" s="106">
        <f>IF(N209="nulová",J209,0)</f>
        <v>0</v>
      </c>
      <c r="BJ209" s="11" t="s">
        <v>74</v>
      </c>
      <c r="BK209" s="106">
        <f>ROUND(I209*H209,2)</f>
        <v>0</v>
      </c>
      <c r="BL209" s="11" t="s">
        <v>122</v>
      </c>
      <c r="BM209" s="105" t="s">
        <v>328</v>
      </c>
    </row>
    <row r="210" spans="2:65" s="1" customFormat="1" x14ac:dyDescent="0.2">
      <c r="B210" s="26"/>
      <c r="D210" s="204" t="s">
        <v>125</v>
      </c>
      <c r="F210" s="205" t="s">
        <v>329</v>
      </c>
      <c r="I210" s="107"/>
      <c r="L210" s="26"/>
      <c r="M210" s="108"/>
      <c r="T210" s="46"/>
      <c r="AT210" s="11" t="s">
        <v>125</v>
      </c>
      <c r="AU210" s="11" t="s">
        <v>66</v>
      </c>
    </row>
    <row r="211" spans="2:65" s="1" customFormat="1" ht="16.5" customHeight="1" x14ac:dyDescent="0.2">
      <c r="B211" s="26"/>
      <c r="C211" s="199" t="s">
        <v>330</v>
      </c>
      <c r="D211" s="199" t="s">
        <v>118</v>
      </c>
      <c r="E211" s="200" t="s">
        <v>331</v>
      </c>
      <c r="F211" s="201" t="s">
        <v>332</v>
      </c>
      <c r="G211" s="202" t="s">
        <v>121</v>
      </c>
      <c r="H211" s="203">
        <v>5</v>
      </c>
      <c r="I211" s="99"/>
      <c r="J211" s="214">
        <f>ROUND(I211*H211,2)</f>
        <v>0</v>
      </c>
      <c r="K211" s="100"/>
      <c r="L211" s="26"/>
      <c r="M211" s="101" t="s">
        <v>3</v>
      </c>
      <c r="N211" s="102" t="s">
        <v>37</v>
      </c>
      <c r="P211" s="103">
        <f>O211*H211</f>
        <v>0</v>
      </c>
      <c r="Q211" s="103">
        <v>0</v>
      </c>
      <c r="R211" s="103">
        <f>Q211*H211</f>
        <v>0</v>
      </c>
      <c r="S211" s="103">
        <v>0</v>
      </c>
      <c r="T211" s="104">
        <f>S211*H211</f>
        <v>0</v>
      </c>
      <c r="AR211" s="105" t="s">
        <v>122</v>
      </c>
      <c r="AT211" s="105" t="s">
        <v>118</v>
      </c>
      <c r="AU211" s="105" t="s">
        <v>66</v>
      </c>
      <c r="AY211" s="11" t="s">
        <v>123</v>
      </c>
      <c r="BE211" s="106">
        <f>IF(N211="základní",J211,0)</f>
        <v>0</v>
      </c>
      <c r="BF211" s="106">
        <f>IF(N211="snížená",J211,0)</f>
        <v>0</v>
      </c>
      <c r="BG211" s="106">
        <f>IF(N211="zákl. přenesená",J211,0)</f>
        <v>0</v>
      </c>
      <c r="BH211" s="106">
        <f>IF(N211="sníž. přenesená",J211,0)</f>
        <v>0</v>
      </c>
      <c r="BI211" s="106">
        <f>IF(N211="nulová",J211,0)</f>
        <v>0</v>
      </c>
      <c r="BJ211" s="11" t="s">
        <v>74</v>
      </c>
      <c r="BK211" s="106">
        <f>ROUND(I211*H211,2)</f>
        <v>0</v>
      </c>
      <c r="BL211" s="11" t="s">
        <v>122</v>
      </c>
      <c r="BM211" s="105" t="s">
        <v>333</v>
      </c>
    </row>
    <row r="212" spans="2:65" s="1" customFormat="1" x14ac:dyDescent="0.2">
      <c r="B212" s="26"/>
      <c r="D212" s="204" t="s">
        <v>125</v>
      </c>
      <c r="F212" s="205" t="s">
        <v>332</v>
      </c>
      <c r="I212" s="107"/>
      <c r="L212" s="26"/>
      <c r="M212" s="108"/>
      <c r="T212" s="46"/>
      <c r="AT212" s="11" t="s">
        <v>125</v>
      </c>
      <c r="AU212" s="11" t="s">
        <v>66</v>
      </c>
    </row>
    <row r="213" spans="2:65" s="1" customFormat="1" ht="16.5" customHeight="1" x14ac:dyDescent="0.2">
      <c r="B213" s="26"/>
      <c r="C213" s="199" t="s">
        <v>334</v>
      </c>
      <c r="D213" s="199" t="s">
        <v>118</v>
      </c>
      <c r="E213" s="200" t="s">
        <v>335</v>
      </c>
      <c r="F213" s="201" t="s">
        <v>336</v>
      </c>
      <c r="G213" s="202" t="s">
        <v>121</v>
      </c>
      <c r="H213" s="203">
        <v>6</v>
      </c>
      <c r="I213" s="99"/>
      <c r="J213" s="214">
        <f>ROUND(I213*H213,2)</f>
        <v>0</v>
      </c>
      <c r="K213" s="100"/>
      <c r="L213" s="26"/>
      <c r="M213" s="101" t="s">
        <v>3</v>
      </c>
      <c r="N213" s="102" t="s">
        <v>37</v>
      </c>
      <c r="P213" s="103">
        <f>O213*H213</f>
        <v>0</v>
      </c>
      <c r="Q213" s="103">
        <v>0</v>
      </c>
      <c r="R213" s="103">
        <f>Q213*H213</f>
        <v>0</v>
      </c>
      <c r="S213" s="103">
        <v>0</v>
      </c>
      <c r="T213" s="104">
        <f>S213*H213</f>
        <v>0</v>
      </c>
      <c r="AR213" s="105" t="s">
        <v>122</v>
      </c>
      <c r="AT213" s="105" t="s">
        <v>118</v>
      </c>
      <c r="AU213" s="105" t="s">
        <v>66</v>
      </c>
      <c r="AY213" s="11" t="s">
        <v>123</v>
      </c>
      <c r="BE213" s="106">
        <f>IF(N213="základní",J213,0)</f>
        <v>0</v>
      </c>
      <c r="BF213" s="106">
        <f>IF(N213="snížená",J213,0)</f>
        <v>0</v>
      </c>
      <c r="BG213" s="106">
        <f>IF(N213="zákl. přenesená",J213,0)</f>
        <v>0</v>
      </c>
      <c r="BH213" s="106">
        <f>IF(N213="sníž. přenesená",J213,0)</f>
        <v>0</v>
      </c>
      <c r="BI213" s="106">
        <f>IF(N213="nulová",J213,0)</f>
        <v>0</v>
      </c>
      <c r="BJ213" s="11" t="s">
        <v>74</v>
      </c>
      <c r="BK213" s="106">
        <f>ROUND(I213*H213,2)</f>
        <v>0</v>
      </c>
      <c r="BL213" s="11" t="s">
        <v>122</v>
      </c>
      <c r="BM213" s="105" t="s">
        <v>337</v>
      </c>
    </row>
    <row r="214" spans="2:65" s="1" customFormat="1" ht="19.5" x14ac:dyDescent="0.2">
      <c r="B214" s="26"/>
      <c r="D214" s="204" t="s">
        <v>125</v>
      </c>
      <c r="F214" s="205" t="s">
        <v>338</v>
      </c>
      <c r="I214" s="107"/>
      <c r="L214" s="26"/>
      <c r="M214" s="108"/>
      <c r="T214" s="46"/>
      <c r="AT214" s="11" t="s">
        <v>125</v>
      </c>
      <c r="AU214" s="11" t="s">
        <v>66</v>
      </c>
    </row>
    <row r="215" spans="2:65" s="1" customFormat="1" ht="16.5" customHeight="1" x14ac:dyDescent="0.2">
      <c r="B215" s="26"/>
      <c r="C215" s="199" t="s">
        <v>339</v>
      </c>
      <c r="D215" s="199" t="s">
        <v>118</v>
      </c>
      <c r="E215" s="200" t="s">
        <v>340</v>
      </c>
      <c r="F215" s="201" t="s">
        <v>341</v>
      </c>
      <c r="G215" s="202" t="s">
        <v>121</v>
      </c>
      <c r="H215" s="203">
        <v>3</v>
      </c>
      <c r="I215" s="99"/>
      <c r="J215" s="214">
        <f>ROUND(I215*H215,2)</f>
        <v>0</v>
      </c>
      <c r="K215" s="100"/>
      <c r="L215" s="26"/>
      <c r="M215" s="101" t="s">
        <v>3</v>
      </c>
      <c r="N215" s="102" t="s">
        <v>37</v>
      </c>
      <c r="P215" s="103">
        <f>O215*H215</f>
        <v>0</v>
      </c>
      <c r="Q215" s="103">
        <v>0</v>
      </c>
      <c r="R215" s="103">
        <f>Q215*H215</f>
        <v>0</v>
      </c>
      <c r="S215" s="103">
        <v>0</v>
      </c>
      <c r="T215" s="104">
        <f>S215*H215</f>
        <v>0</v>
      </c>
      <c r="AR215" s="105" t="s">
        <v>122</v>
      </c>
      <c r="AT215" s="105" t="s">
        <v>118</v>
      </c>
      <c r="AU215" s="105" t="s">
        <v>66</v>
      </c>
      <c r="AY215" s="11" t="s">
        <v>123</v>
      </c>
      <c r="BE215" s="106">
        <f>IF(N215="základní",J215,0)</f>
        <v>0</v>
      </c>
      <c r="BF215" s="106">
        <f>IF(N215="snížená",J215,0)</f>
        <v>0</v>
      </c>
      <c r="BG215" s="106">
        <f>IF(N215="zákl. přenesená",J215,0)</f>
        <v>0</v>
      </c>
      <c r="BH215" s="106">
        <f>IF(N215="sníž. přenesená",J215,0)</f>
        <v>0</v>
      </c>
      <c r="BI215" s="106">
        <f>IF(N215="nulová",J215,0)</f>
        <v>0</v>
      </c>
      <c r="BJ215" s="11" t="s">
        <v>74</v>
      </c>
      <c r="BK215" s="106">
        <f>ROUND(I215*H215,2)</f>
        <v>0</v>
      </c>
      <c r="BL215" s="11" t="s">
        <v>122</v>
      </c>
      <c r="BM215" s="105" t="s">
        <v>342</v>
      </c>
    </row>
    <row r="216" spans="2:65" s="1" customFormat="1" x14ac:dyDescent="0.2">
      <c r="B216" s="26"/>
      <c r="D216" s="204" t="s">
        <v>125</v>
      </c>
      <c r="F216" s="205" t="s">
        <v>343</v>
      </c>
      <c r="I216" s="107"/>
      <c r="L216" s="26"/>
      <c r="M216" s="108"/>
      <c r="T216" s="46"/>
      <c r="AT216" s="11" t="s">
        <v>125</v>
      </c>
      <c r="AU216" s="11" t="s">
        <v>66</v>
      </c>
    </row>
    <row r="217" spans="2:65" s="1" customFormat="1" ht="24.2" customHeight="1" x14ac:dyDescent="0.2">
      <c r="B217" s="26"/>
      <c r="C217" s="207" t="s">
        <v>344</v>
      </c>
      <c r="D217" s="207" t="s">
        <v>140</v>
      </c>
      <c r="E217" s="208" t="s">
        <v>345</v>
      </c>
      <c r="F217" s="209" t="s">
        <v>346</v>
      </c>
      <c r="G217" s="210" t="s">
        <v>121</v>
      </c>
      <c r="H217" s="211">
        <v>6</v>
      </c>
      <c r="I217" s="109"/>
      <c r="J217" s="215">
        <f>ROUND(I217*H217,2)</f>
        <v>0</v>
      </c>
      <c r="K217" s="110"/>
      <c r="L217" s="111"/>
      <c r="M217" s="112" t="s">
        <v>3</v>
      </c>
      <c r="N217" s="113" t="s">
        <v>37</v>
      </c>
      <c r="P217" s="103">
        <f>O217*H217</f>
        <v>0</v>
      </c>
      <c r="Q217" s="103">
        <v>0</v>
      </c>
      <c r="R217" s="103">
        <f>Q217*H217</f>
        <v>0</v>
      </c>
      <c r="S217" s="103">
        <v>0</v>
      </c>
      <c r="T217" s="104">
        <f>S217*H217</f>
        <v>0</v>
      </c>
      <c r="AR217" s="105" t="s">
        <v>143</v>
      </c>
      <c r="AT217" s="105" t="s">
        <v>140</v>
      </c>
      <c r="AU217" s="105" t="s">
        <v>66</v>
      </c>
      <c r="AY217" s="11" t="s">
        <v>123</v>
      </c>
      <c r="BE217" s="106">
        <f>IF(N217="základní",J217,0)</f>
        <v>0</v>
      </c>
      <c r="BF217" s="106">
        <f>IF(N217="snížená",J217,0)</f>
        <v>0</v>
      </c>
      <c r="BG217" s="106">
        <f>IF(N217="zákl. přenesená",J217,0)</f>
        <v>0</v>
      </c>
      <c r="BH217" s="106">
        <f>IF(N217="sníž. přenesená",J217,0)</f>
        <v>0</v>
      </c>
      <c r="BI217" s="106">
        <f>IF(N217="nulová",J217,0)</f>
        <v>0</v>
      </c>
      <c r="BJ217" s="11" t="s">
        <v>74</v>
      </c>
      <c r="BK217" s="106">
        <f>ROUND(I217*H217,2)</f>
        <v>0</v>
      </c>
      <c r="BL217" s="11" t="s">
        <v>122</v>
      </c>
      <c r="BM217" s="105" t="s">
        <v>347</v>
      </c>
    </row>
    <row r="218" spans="2:65" s="1" customFormat="1" ht="19.5" x14ac:dyDescent="0.2">
      <c r="B218" s="26"/>
      <c r="D218" s="204" t="s">
        <v>125</v>
      </c>
      <c r="F218" s="205" t="s">
        <v>346</v>
      </c>
      <c r="I218" s="107"/>
      <c r="L218" s="26"/>
      <c r="M218" s="108"/>
      <c r="T218" s="46"/>
      <c r="AT218" s="11" t="s">
        <v>125</v>
      </c>
      <c r="AU218" s="11" t="s">
        <v>66</v>
      </c>
    </row>
    <row r="219" spans="2:65" s="1" customFormat="1" ht="16.5" customHeight="1" x14ac:dyDescent="0.2">
      <c r="B219" s="26"/>
      <c r="C219" s="199" t="s">
        <v>348</v>
      </c>
      <c r="D219" s="199" t="s">
        <v>118</v>
      </c>
      <c r="E219" s="200" t="s">
        <v>349</v>
      </c>
      <c r="F219" s="201" t="s">
        <v>350</v>
      </c>
      <c r="G219" s="202" t="s">
        <v>121</v>
      </c>
      <c r="H219" s="203">
        <v>6</v>
      </c>
      <c r="I219" s="99"/>
      <c r="J219" s="214">
        <f>ROUND(I219*H219,2)</f>
        <v>0</v>
      </c>
      <c r="K219" s="100"/>
      <c r="L219" s="26"/>
      <c r="M219" s="101" t="s">
        <v>3</v>
      </c>
      <c r="N219" s="102" t="s">
        <v>37</v>
      </c>
      <c r="P219" s="103">
        <f>O219*H219</f>
        <v>0</v>
      </c>
      <c r="Q219" s="103">
        <v>0</v>
      </c>
      <c r="R219" s="103">
        <f>Q219*H219</f>
        <v>0</v>
      </c>
      <c r="S219" s="103">
        <v>0</v>
      </c>
      <c r="T219" s="104">
        <f>S219*H219</f>
        <v>0</v>
      </c>
      <c r="AR219" s="105" t="s">
        <v>122</v>
      </c>
      <c r="AT219" s="105" t="s">
        <v>118</v>
      </c>
      <c r="AU219" s="105" t="s">
        <v>66</v>
      </c>
      <c r="AY219" s="11" t="s">
        <v>123</v>
      </c>
      <c r="BE219" s="106">
        <f>IF(N219="základní",J219,0)</f>
        <v>0</v>
      </c>
      <c r="BF219" s="106">
        <f>IF(N219="snížená",J219,0)</f>
        <v>0</v>
      </c>
      <c r="BG219" s="106">
        <f>IF(N219="zákl. přenesená",J219,0)</f>
        <v>0</v>
      </c>
      <c r="BH219" s="106">
        <f>IF(N219="sníž. přenesená",J219,0)</f>
        <v>0</v>
      </c>
      <c r="BI219" s="106">
        <f>IF(N219="nulová",J219,0)</f>
        <v>0</v>
      </c>
      <c r="BJ219" s="11" t="s">
        <v>74</v>
      </c>
      <c r="BK219" s="106">
        <f>ROUND(I219*H219,2)</f>
        <v>0</v>
      </c>
      <c r="BL219" s="11" t="s">
        <v>122</v>
      </c>
      <c r="BM219" s="105" t="s">
        <v>351</v>
      </c>
    </row>
    <row r="220" spans="2:65" s="1" customFormat="1" x14ac:dyDescent="0.2">
      <c r="B220" s="26"/>
      <c r="D220" s="204" t="s">
        <v>125</v>
      </c>
      <c r="F220" s="205" t="s">
        <v>352</v>
      </c>
      <c r="I220" s="107"/>
      <c r="L220" s="26"/>
      <c r="M220" s="108"/>
      <c r="T220" s="46"/>
      <c r="AT220" s="11" t="s">
        <v>125</v>
      </c>
      <c r="AU220" s="11" t="s">
        <v>66</v>
      </c>
    </row>
    <row r="221" spans="2:65" s="1" customFormat="1" ht="21.75" customHeight="1" x14ac:dyDescent="0.2">
      <c r="B221" s="26"/>
      <c r="C221" s="207" t="s">
        <v>353</v>
      </c>
      <c r="D221" s="207" t="s">
        <v>140</v>
      </c>
      <c r="E221" s="208" t="s">
        <v>354</v>
      </c>
      <c r="F221" s="209" t="s">
        <v>355</v>
      </c>
      <c r="G221" s="210" t="s">
        <v>121</v>
      </c>
      <c r="H221" s="211">
        <v>6</v>
      </c>
      <c r="I221" s="109"/>
      <c r="J221" s="215">
        <f>ROUND(I221*H221,2)</f>
        <v>0</v>
      </c>
      <c r="K221" s="110"/>
      <c r="L221" s="111"/>
      <c r="M221" s="112" t="s">
        <v>3</v>
      </c>
      <c r="N221" s="113" t="s">
        <v>37</v>
      </c>
      <c r="P221" s="103">
        <f>O221*H221</f>
        <v>0</v>
      </c>
      <c r="Q221" s="103">
        <v>0</v>
      </c>
      <c r="R221" s="103">
        <f>Q221*H221</f>
        <v>0</v>
      </c>
      <c r="S221" s="103">
        <v>0</v>
      </c>
      <c r="T221" s="104">
        <f>S221*H221</f>
        <v>0</v>
      </c>
      <c r="AR221" s="105" t="s">
        <v>143</v>
      </c>
      <c r="AT221" s="105" t="s">
        <v>140</v>
      </c>
      <c r="AU221" s="105" t="s">
        <v>66</v>
      </c>
      <c r="AY221" s="11" t="s">
        <v>123</v>
      </c>
      <c r="BE221" s="106">
        <f>IF(N221="základní",J221,0)</f>
        <v>0</v>
      </c>
      <c r="BF221" s="106">
        <f>IF(N221="snížená",J221,0)</f>
        <v>0</v>
      </c>
      <c r="BG221" s="106">
        <f>IF(N221="zákl. přenesená",J221,0)</f>
        <v>0</v>
      </c>
      <c r="BH221" s="106">
        <f>IF(N221="sníž. přenesená",J221,0)</f>
        <v>0</v>
      </c>
      <c r="BI221" s="106">
        <f>IF(N221="nulová",J221,0)</f>
        <v>0</v>
      </c>
      <c r="BJ221" s="11" t="s">
        <v>74</v>
      </c>
      <c r="BK221" s="106">
        <f>ROUND(I221*H221,2)</f>
        <v>0</v>
      </c>
      <c r="BL221" s="11" t="s">
        <v>122</v>
      </c>
      <c r="BM221" s="105" t="s">
        <v>356</v>
      </c>
    </row>
    <row r="222" spans="2:65" s="1" customFormat="1" x14ac:dyDescent="0.2">
      <c r="B222" s="26"/>
      <c r="D222" s="204" t="s">
        <v>125</v>
      </c>
      <c r="F222" s="205" t="s">
        <v>355</v>
      </c>
      <c r="I222" s="107"/>
      <c r="L222" s="26"/>
      <c r="M222" s="108"/>
      <c r="T222" s="46"/>
      <c r="AT222" s="11" t="s">
        <v>125</v>
      </c>
      <c r="AU222" s="11" t="s">
        <v>66</v>
      </c>
    </row>
    <row r="223" spans="2:65" s="1" customFormat="1" ht="21.75" customHeight="1" x14ac:dyDescent="0.2">
      <c r="B223" s="26"/>
      <c r="C223" s="199" t="s">
        <v>357</v>
      </c>
      <c r="D223" s="199" t="s">
        <v>118</v>
      </c>
      <c r="E223" s="200" t="s">
        <v>358</v>
      </c>
      <c r="F223" s="201" t="s">
        <v>359</v>
      </c>
      <c r="G223" s="202" t="s">
        <v>121</v>
      </c>
      <c r="H223" s="203">
        <v>3</v>
      </c>
      <c r="I223" s="99"/>
      <c r="J223" s="214">
        <f>ROUND(I223*H223,2)</f>
        <v>0</v>
      </c>
      <c r="K223" s="100"/>
      <c r="L223" s="26"/>
      <c r="M223" s="101" t="s">
        <v>3</v>
      </c>
      <c r="N223" s="102" t="s">
        <v>37</v>
      </c>
      <c r="P223" s="103">
        <f>O223*H223</f>
        <v>0</v>
      </c>
      <c r="Q223" s="103">
        <v>0</v>
      </c>
      <c r="R223" s="103">
        <f>Q223*H223</f>
        <v>0</v>
      </c>
      <c r="S223" s="103">
        <v>0</v>
      </c>
      <c r="T223" s="104">
        <f>S223*H223</f>
        <v>0</v>
      </c>
      <c r="AR223" s="105" t="s">
        <v>122</v>
      </c>
      <c r="AT223" s="105" t="s">
        <v>118</v>
      </c>
      <c r="AU223" s="105" t="s">
        <v>66</v>
      </c>
      <c r="AY223" s="11" t="s">
        <v>123</v>
      </c>
      <c r="BE223" s="106">
        <f>IF(N223="základní",J223,0)</f>
        <v>0</v>
      </c>
      <c r="BF223" s="106">
        <f>IF(N223="snížená",J223,0)</f>
        <v>0</v>
      </c>
      <c r="BG223" s="106">
        <f>IF(N223="zákl. přenesená",J223,0)</f>
        <v>0</v>
      </c>
      <c r="BH223" s="106">
        <f>IF(N223="sníž. přenesená",J223,0)</f>
        <v>0</v>
      </c>
      <c r="BI223" s="106">
        <f>IF(N223="nulová",J223,0)</f>
        <v>0</v>
      </c>
      <c r="BJ223" s="11" t="s">
        <v>74</v>
      </c>
      <c r="BK223" s="106">
        <f>ROUND(I223*H223,2)</f>
        <v>0</v>
      </c>
      <c r="BL223" s="11" t="s">
        <v>122</v>
      </c>
      <c r="BM223" s="105" t="s">
        <v>360</v>
      </c>
    </row>
    <row r="224" spans="2:65" s="1" customFormat="1" ht="19.5" x14ac:dyDescent="0.2">
      <c r="B224" s="26"/>
      <c r="D224" s="204" t="s">
        <v>125</v>
      </c>
      <c r="F224" s="205" t="s">
        <v>361</v>
      </c>
      <c r="I224" s="107"/>
      <c r="L224" s="26"/>
      <c r="M224" s="108"/>
      <c r="T224" s="46"/>
      <c r="AT224" s="11" t="s">
        <v>125</v>
      </c>
      <c r="AU224" s="11" t="s">
        <v>66</v>
      </c>
    </row>
    <row r="225" spans="2:65" s="1" customFormat="1" ht="16.5" customHeight="1" x14ac:dyDescent="0.2">
      <c r="B225" s="26"/>
      <c r="C225" s="207" t="s">
        <v>362</v>
      </c>
      <c r="D225" s="207" t="s">
        <v>140</v>
      </c>
      <c r="E225" s="208" t="s">
        <v>363</v>
      </c>
      <c r="F225" s="209" t="s">
        <v>364</v>
      </c>
      <c r="G225" s="210" t="s">
        <v>121</v>
      </c>
      <c r="H225" s="211">
        <v>3</v>
      </c>
      <c r="I225" s="109"/>
      <c r="J225" s="215">
        <f>ROUND(I225*H225,2)</f>
        <v>0</v>
      </c>
      <c r="K225" s="110"/>
      <c r="L225" s="111"/>
      <c r="M225" s="112" t="s">
        <v>3</v>
      </c>
      <c r="N225" s="113" t="s">
        <v>37</v>
      </c>
      <c r="P225" s="103">
        <f>O225*H225</f>
        <v>0</v>
      </c>
      <c r="Q225" s="103">
        <v>0</v>
      </c>
      <c r="R225" s="103">
        <f>Q225*H225</f>
        <v>0</v>
      </c>
      <c r="S225" s="103">
        <v>0</v>
      </c>
      <c r="T225" s="104">
        <f>S225*H225</f>
        <v>0</v>
      </c>
      <c r="AR225" s="105" t="s">
        <v>143</v>
      </c>
      <c r="AT225" s="105" t="s">
        <v>140</v>
      </c>
      <c r="AU225" s="105" t="s">
        <v>66</v>
      </c>
      <c r="AY225" s="11" t="s">
        <v>123</v>
      </c>
      <c r="BE225" s="106">
        <f>IF(N225="základní",J225,0)</f>
        <v>0</v>
      </c>
      <c r="BF225" s="106">
        <f>IF(N225="snížená",J225,0)</f>
        <v>0</v>
      </c>
      <c r="BG225" s="106">
        <f>IF(N225="zákl. přenesená",J225,0)</f>
        <v>0</v>
      </c>
      <c r="BH225" s="106">
        <f>IF(N225="sníž. přenesená",J225,0)</f>
        <v>0</v>
      </c>
      <c r="BI225" s="106">
        <f>IF(N225="nulová",J225,0)</f>
        <v>0</v>
      </c>
      <c r="BJ225" s="11" t="s">
        <v>74</v>
      </c>
      <c r="BK225" s="106">
        <f>ROUND(I225*H225,2)</f>
        <v>0</v>
      </c>
      <c r="BL225" s="11" t="s">
        <v>122</v>
      </c>
      <c r="BM225" s="105" t="s">
        <v>365</v>
      </c>
    </row>
    <row r="226" spans="2:65" s="1" customFormat="1" x14ac:dyDescent="0.2">
      <c r="B226" s="26"/>
      <c r="D226" s="204" t="s">
        <v>125</v>
      </c>
      <c r="F226" s="205" t="s">
        <v>364</v>
      </c>
      <c r="I226" s="107"/>
      <c r="L226" s="26"/>
      <c r="M226" s="108"/>
      <c r="T226" s="46"/>
      <c r="AT226" s="11" t="s">
        <v>125</v>
      </c>
      <c r="AU226" s="11" t="s">
        <v>66</v>
      </c>
    </row>
    <row r="227" spans="2:65" s="1" customFormat="1" ht="16.5" customHeight="1" x14ac:dyDescent="0.2">
      <c r="B227" s="26"/>
      <c r="C227" s="199" t="s">
        <v>366</v>
      </c>
      <c r="D227" s="199" t="s">
        <v>118</v>
      </c>
      <c r="E227" s="200" t="s">
        <v>367</v>
      </c>
      <c r="F227" s="201" t="s">
        <v>368</v>
      </c>
      <c r="G227" s="202" t="s">
        <v>121</v>
      </c>
      <c r="H227" s="203">
        <v>9</v>
      </c>
      <c r="I227" s="99"/>
      <c r="J227" s="214">
        <f>ROUND(I227*H227,2)</f>
        <v>0</v>
      </c>
      <c r="K227" s="100"/>
      <c r="L227" s="26"/>
      <c r="M227" s="101" t="s">
        <v>3</v>
      </c>
      <c r="N227" s="102" t="s">
        <v>37</v>
      </c>
      <c r="P227" s="103">
        <f>O227*H227</f>
        <v>0</v>
      </c>
      <c r="Q227" s="103">
        <v>0</v>
      </c>
      <c r="R227" s="103">
        <f>Q227*H227</f>
        <v>0</v>
      </c>
      <c r="S227" s="103">
        <v>0</v>
      </c>
      <c r="T227" s="104">
        <f>S227*H227</f>
        <v>0</v>
      </c>
      <c r="AR227" s="105" t="s">
        <v>122</v>
      </c>
      <c r="AT227" s="105" t="s">
        <v>118</v>
      </c>
      <c r="AU227" s="105" t="s">
        <v>66</v>
      </c>
      <c r="AY227" s="11" t="s">
        <v>123</v>
      </c>
      <c r="BE227" s="106">
        <f>IF(N227="základní",J227,0)</f>
        <v>0</v>
      </c>
      <c r="BF227" s="106">
        <f>IF(N227="snížená",J227,0)</f>
        <v>0</v>
      </c>
      <c r="BG227" s="106">
        <f>IF(N227="zákl. přenesená",J227,0)</f>
        <v>0</v>
      </c>
      <c r="BH227" s="106">
        <f>IF(N227="sníž. přenesená",J227,0)</f>
        <v>0</v>
      </c>
      <c r="BI227" s="106">
        <f>IF(N227="nulová",J227,0)</f>
        <v>0</v>
      </c>
      <c r="BJ227" s="11" t="s">
        <v>74</v>
      </c>
      <c r="BK227" s="106">
        <f>ROUND(I227*H227,2)</f>
        <v>0</v>
      </c>
      <c r="BL227" s="11" t="s">
        <v>122</v>
      </c>
      <c r="BM227" s="105" t="s">
        <v>369</v>
      </c>
    </row>
    <row r="228" spans="2:65" s="1" customFormat="1" ht="19.5" x14ac:dyDescent="0.2">
      <c r="B228" s="26"/>
      <c r="D228" s="204" t="s">
        <v>125</v>
      </c>
      <c r="F228" s="205" t="s">
        <v>370</v>
      </c>
      <c r="I228" s="107"/>
      <c r="L228" s="26"/>
      <c r="M228" s="108"/>
      <c r="T228" s="46"/>
      <c r="AT228" s="11" t="s">
        <v>125</v>
      </c>
      <c r="AU228" s="11" t="s">
        <v>66</v>
      </c>
    </row>
    <row r="229" spans="2:65" s="1" customFormat="1" ht="16.5" customHeight="1" x14ac:dyDescent="0.2">
      <c r="B229" s="26"/>
      <c r="C229" s="199" t="s">
        <v>371</v>
      </c>
      <c r="D229" s="199" t="s">
        <v>118</v>
      </c>
      <c r="E229" s="200" t="s">
        <v>372</v>
      </c>
      <c r="F229" s="201" t="s">
        <v>373</v>
      </c>
      <c r="G229" s="202" t="s">
        <v>260</v>
      </c>
      <c r="H229" s="203">
        <v>30</v>
      </c>
      <c r="I229" s="99"/>
      <c r="J229" s="214">
        <f>ROUND(I229*H229,2)</f>
        <v>0</v>
      </c>
      <c r="K229" s="100"/>
      <c r="L229" s="26"/>
      <c r="M229" s="101" t="s">
        <v>3</v>
      </c>
      <c r="N229" s="102" t="s">
        <v>37</v>
      </c>
      <c r="P229" s="103">
        <f>O229*H229</f>
        <v>0</v>
      </c>
      <c r="Q229" s="103">
        <v>0</v>
      </c>
      <c r="R229" s="103">
        <f>Q229*H229</f>
        <v>0</v>
      </c>
      <c r="S229" s="103">
        <v>0</v>
      </c>
      <c r="T229" s="104">
        <f>S229*H229</f>
        <v>0</v>
      </c>
      <c r="AR229" s="105" t="s">
        <v>122</v>
      </c>
      <c r="AT229" s="105" t="s">
        <v>118</v>
      </c>
      <c r="AU229" s="105" t="s">
        <v>66</v>
      </c>
      <c r="AY229" s="11" t="s">
        <v>123</v>
      </c>
      <c r="BE229" s="106">
        <f>IF(N229="základní",J229,0)</f>
        <v>0</v>
      </c>
      <c r="BF229" s="106">
        <f>IF(N229="snížená",J229,0)</f>
        <v>0</v>
      </c>
      <c r="BG229" s="106">
        <f>IF(N229="zákl. přenesená",J229,0)</f>
        <v>0</v>
      </c>
      <c r="BH229" s="106">
        <f>IF(N229="sníž. přenesená",J229,0)</f>
        <v>0</v>
      </c>
      <c r="BI229" s="106">
        <f>IF(N229="nulová",J229,0)</f>
        <v>0</v>
      </c>
      <c r="BJ229" s="11" t="s">
        <v>74</v>
      </c>
      <c r="BK229" s="106">
        <f>ROUND(I229*H229,2)</f>
        <v>0</v>
      </c>
      <c r="BL229" s="11" t="s">
        <v>122</v>
      </c>
      <c r="BM229" s="105" t="s">
        <v>374</v>
      </c>
    </row>
    <row r="230" spans="2:65" s="1" customFormat="1" x14ac:dyDescent="0.2">
      <c r="B230" s="26"/>
      <c r="D230" s="204" t="s">
        <v>125</v>
      </c>
      <c r="F230" s="205" t="s">
        <v>375</v>
      </c>
      <c r="I230" s="107"/>
      <c r="L230" s="26"/>
      <c r="M230" s="108"/>
      <c r="T230" s="46"/>
      <c r="AT230" s="11" t="s">
        <v>125</v>
      </c>
      <c r="AU230" s="11" t="s">
        <v>66</v>
      </c>
    </row>
    <row r="231" spans="2:65" s="1" customFormat="1" ht="16.5" customHeight="1" x14ac:dyDescent="0.2">
      <c r="B231" s="26"/>
      <c r="C231" s="199" t="s">
        <v>376</v>
      </c>
      <c r="D231" s="199" t="s">
        <v>118</v>
      </c>
      <c r="E231" s="200" t="s">
        <v>377</v>
      </c>
      <c r="F231" s="201" t="s">
        <v>378</v>
      </c>
      <c r="G231" s="202" t="s">
        <v>260</v>
      </c>
      <c r="H231" s="203">
        <v>335</v>
      </c>
      <c r="I231" s="99"/>
      <c r="J231" s="214">
        <f>ROUND(I231*H231,2)</f>
        <v>0</v>
      </c>
      <c r="K231" s="100"/>
      <c r="L231" s="26"/>
      <c r="M231" s="101" t="s">
        <v>3</v>
      </c>
      <c r="N231" s="102" t="s">
        <v>37</v>
      </c>
      <c r="P231" s="103">
        <f>O231*H231</f>
        <v>0</v>
      </c>
      <c r="Q231" s="103">
        <v>0</v>
      </c>
      <c r="R231" s="103">
        <f>Q231*H231</f>
        <v>0</v>
      </c>
      <c r="S231" s="103">
        <v>0</v>
      </c>
      <c r="T231" s="104">
        <f>S231*H231</f>
        <v>0</v>
      </c>
      <c r="AR231" s="105" t="s">
        <v>122</v>
      </c>
      <c r="AT231" s="105" t="s">
        <v>118</v>
      </c>
      <c r="AU231" s="105" t="s">
        <v>66</v>
      </c>
      <c r="AY231" s="11" t="s">
        <v>123</v>
      </c>
      <c r="BE231" s="106">
        <f>IF(N231="základní",J231,0)</f>
        <v>0</v>
      </c>
      <c r="BF231" s="106">
        <f>IF(N231="snížená",J231,0)</f>
        <v>0</v>
      </c>
      <c r="BG231" s="106">
        <f>IF(N231="zákl. přenesená",J231,0)</f>
        <v>0</v>
      </c>
      <c r="BH231" s="106">
        <f>IF(N231="sníž. přenesená",J231,0)</f>
        <v>0</v>
      </c>
      <c r="BI231" s="106">
        <f>IF(N231="nulová",J231,0)</f>
        <v>0</v>
      </c>
      <c r="BJ231" s="11" t="s">
        <v>74</v>
      </c>
      <c r="BK231" s="106">
        <f>ROUND(I231*H231,2)</f>
        <v>0</v>
      </c>
      <c r="BL231" s="11" t="s">
        <v>122</v>
      </c>
      <c r="BM231" s="105" t="s">
        <v>379</v>
      </c>
    </row>
    <row r="232" spans="2:65" s="1" customFormat="1" x14ac:dyDescent="0.2">
      <c r="B232" s="26"/>
      <c r="D232" s="204" t="s">
        <v>125</v>
      </c>
      <c r="F232" s="205" t="s">
        <v>378</v>
      </c>
      <c r="I232" s="107"/>
      <c r="L232" s="26"/>
      <c r="M232" s="108"/>
      <c r="T232" s="46"/>
      <c r="AT232" s="11" t="s">
        <v>125</v>
      </c>
      <c r="AU232" s="11" t="s">
        <v>66</v>
      </c>
    </row>
    <row r="233" spans="2:65" s="1" customFormat="1" ht="21.75" customHeight="1" x14ac:dyDescent="0.2">
      <c r="B233" s="26"/>
      <c r="C233" s="207" t="s">
        <v>380</v>
      </c>
      <c r="D233" s="207" t="s">
        <v>140</v>
      </c>
      <c r="E233" s="208" t="s">
        <v>381</v>
      </c>
      <c r="F233" s="209" t="s">
        <v>382</v>
      </c>
      <c r="G233" s="210" t="s">
        <v>260</v>
      </c>
      <c r="H233" s="211">
        <v>130</v>
      </c>
      <c r="I233" s="109"/>
      <c r="J233" s="215">
        <f>ROUND(I233*H233,2)</f>
        <v>0</v>
      </c>
      <c r="K233" s="110"/>
      <c r="L233" s="111"/>
      <c r="M233" s="112" t="s">
        <v>3</v>
      </c>
      <c r="N233" s="113" t="s">
        <v>37</v>
      </c>
      <c r="P233" s="103">
        <f>O233*H233</f>
        <v>0</v>
      </c>
      <c r="Q233" s="103">
        <v>0</v>
      </c>
      <c r="R233" s="103">
        <f>Q233*H233</f>
        <v>0</v>
      </c>
      <c r="S233" s="103">
        <v>0</v>
      </c>
      <c r="T233" s="104">
        <f>S233*H233</f>
        <v>0</v>
      </c>
      <c r="AR233" s="105" t="s">
        <v>143</v>
      </c>
      <c r="AT233" s="105" t="s">
        <v>140</v>
      </c>
      <c r="AU233" s="105" t="s">
        <v>66</v>
      </c>
      <c r="AY233" s="11" t="s">
        <v>123</v>
      </c>
      <c r="BE233" s="106">
        <f>IF(N233="základní",J233,0)</f>
        <v>0</v>
      </c>
      <c r="BF233" s="106">
        <f>IF(N233="snížená",J233,0)</f>
        <v>0</v>
      </c>
      <c r="BG233" s="106">
        <f>IF(N233="zákl. přenesená",J233,0)</f>
        <v>0</v>
      </c>
      <c r="BH233" s="106">
        <f>IF(N233="sníž. přenesená",J233,0)</f>
        <v>0</v>
      </c>
      <c r="BI233" s="106">
        <f>IF(N233="nulová",J233,0)</f>
        <v>0</v>
      </c>
      <c r="BJ233" s="11" t="s">
        <v>74</v>
      </c>
      <c r="BK233" s="106">
        <f>ROUND(I233*H233,2)</f>
        <v>0</v>
      </c>
      <c r="BL233" s="11" t="s">
        <v>122</v>
      </c>
      <c r="BM233" s="105" t="s">
        <v>383</v>
      </c>
    </row>
    <row r="234" spans="2:65" s="1" customFormat="1" x14ac:dyDescent="0.2">
      <c r="B234" s="26"/>
      <c r="D234" s="204" t="s">
        <v>125</v>
      </c>
      <c r="F234" s="205" t="s">
        <v>382</v>
      </c>
      <c r="I234" s="107"/>
      <c r="L234" s="26"/>
      <c r="M234" s="108"/>
      <c r="T234" s="46"/>
      <c r="AT234" s="11" t="s">
        <v>125</v>
      </c>
      <c r="AU234" s="11" t="s">
        <v>66</v>
      </c>
    </row>
    <row r="235" spans="2:65" s="1" customFormat="1" ht="21.75" customHeight="1" x14ac:dyDescent="0.2">
      <c r="B235" s="26"/>
      <c r="C235" s="207" t="s">
        <v>384</v>
      </c>
      <c r="D235" s="207" t="s">
        <v>140</v>
      </c>
      <c r="E235" s="208" t="s">
        <v>385</v>
      </c>
      <c r="F235" s="209" t="s">
        <v>386</v>
      </c>
      <c r="G235" s="210" t="s">
        <v>260</v>
      </c>
      <c r="H235" s="211">
        <v>5</v>
      </c>
      <c r="I235" s="109"/>
      <c r="J235" s="215">
        <f>ROUND(I235*H235,2)</f>
        <v>0</v>
      </c>
      <c r="K235" s="110"/>
      <c r="L235" s="111"/>
      <c r="M235" s="112" t="s">
        <v>3</v>
      </c>
      <c r="N235" s="113" t="s">
        <v>37</v>
      </c>
      <c r="P235" s="103">
        <f>O235*H235</f>
        <v>0</v>
      </c>
      <c r="Q235" s="103">
        <v>0</v>
      </c>
      <c r="R235" s="103">
        <f>Q235*H235</f>
        <v>0</v>
      </c>
      <c r="S235" s="103">
        <v>0</v>
      </c>
      <c r="T235" s="104">
        <f>S235*H235</f>
        <v>0</v>
      </c>
      <c r="AR235" s="105" t="s">
        <v>143</v>
      </c>
      <c r="AT235" s="105" t="s">
        <v>140</v>
      </c>
      <c r="AU235" s="105" t="s">
        <v>66</v>
      </c>
      <c r="AY235" s="11" t="s">
        <v>123</v>
      </c>
      <c r="BE235" s="106">
        <f>IF(N235="základní",J235,0)</f>
        <v>0</v>
      </c>
      <c r="BF235" s="106">
        <f>IF(N235="snížená",J235,0)</f>
        <v>0</v>
      </c>
      <c r="BG235" s="106">
        <f>IF(N235="zákl. přenesená",J235,0)</f>
        <v>0</v>
      </c>
      <c r="BH235" s="106">
        <f>IF(N235="sníž. přenesená",J235,0)</f>
        <v>0</v>
      </c>
      <c r="BI235" s="106">
        <f>IF(N235="nulová",J235,0)</f>
        <v>0</v>
      </c>
      <c r="BJ235" s="11" t="s">
        <v>74</v>
      </c>
      <c r="BK235" s="106">
        <f>ROUND(I235*H235,2)</f>
        <v>0</v>
      </c>
      <c r="BL235" s="11" t="s">
        <v>122</v>
      </c>
      <c r="BM235" s="105" t="s">
        <v>387</v>
      </c>
    </row>
    <row r="236" spans="2:65" s="1" customFormat="1" x14ac:dyDescent="0.2">
      <c r="B236" s="26"/>
      <c r="D236" s="204" t="s">
        <v>125</v>
      </c>
      <c r="F236" s="205" t="s">
        <v>386</v>
      </c>
      <c r="I236" s="107"/>
      <c r="L236" s="26"/>
      <c r="M236" s="108"/>
      <c r="T236" s="46"/>
      <c r="AT236" s="11" t="s">
        <v>125</v>
      </c>
      <c r="AU236" s="11" t="s">
        <v>66</v>
      </c>
    </row>
    <row r="237" spans="2:65" s="1" customFormat="1" ht="16.5" customHeight="1" x14ac:dyDescent="0.2">
      <c r="B237" s="26"/>
      <c r="C237" s="207" t="s">
        <v>388</v>
      </c>
      <c r="D237" s="207" t="s">
        <v>140</v>
      </c>
      <c r="E237" s="208" t="s">
        <v>389</v>
      </c>
      <c r="F237" s="209" t="s">
        <v>390</v>
      </c>
      <c r="G237" s="210" t="s">
        <v>260</v>
      </c>
      <c r="H237" s="211">
        <v>200</v>
      </c>
      <c r="I237" s="109"/>
      <c r="J237" s="215">
        <f>ROUND(I237*H237,2)</f>
        <v>0</v>
      </c>
      <c r="K237" s="110"/>
      <c r="L237" s="111"/>
      <c r="M237" s="112" t="s">
        <v>3</v>
      </c>
      <c r="N237" s="113" t="s">
        <v>37</v>
      </c>
      <c r="P237" s="103">
        <f>O237*H237</f>
        <v>0</v>
      </c>
      <c r="Q237" s="103">
        <v>0</v>
      </c>
      <c r="R237" s="103">
        <f>Q237*H237</f>
        <v>0</v>
      </c>
      <c r="S237" s="103">
        <v>0</v>
      </c>
      <c r="T237" s="104">
        <f>S237*H237</f>
        <v>0</v>
      </c>
      <c r="AR237" s="105" t="s">
        <v>143</v>
      </c>
      <c r="AT237" s="105" t="s">
        <v>140</v>
      </c>
      <c r="AU237" s="105" t="s">
        <v>66</v>
      </c>
      <c r="AY237" s="11" t="s">
        <v>123</v>
      </c>
      <c r="BE237" s="106">
        <f>IF(N237="základní",J237,0)</f>
        <v>0</v>
      </c>
      <c r="BF237" s="106">
        <f>IF(N237="snížená",J237,0)</f>
        <v>0</v>
      </c>
      <c r="BG237" s="106">
        <f>IF(N237="zákl. přenesená",J237,0)</f>
        <v>0</v>
      </c>
      <c r="BH237" s="106">
        <f>IF(N237="sníž. přenesená",J237,0)</f>
        <v>0</v>
      </c>
      <c r="BI237" s="106">
        <f>IF(N237="nulová",J237,0)</f>
        <v>0</v>
      </c>
      <c r="BJ237" s="11" t="s">
        <v>74</v>
      </c>
      <c r="BK237" s="106">
        <f>ROUND(I237*H237,2)</f>
        <v>0</v>
      </c>
      <c r="BL237" s="11" t="s">
        <v>122</v>
      </c>
      <c r="BM237" s="105" t="s">
        <v>391</v>
      </c>
    </row>
    <row r="238" spans="2:65" s="1" customFormat="1" x14ac:dyDescent="0.2">
      <c r="B238" s="26"/>
      <c r="D238" s="204" t="s">
        <v>125</v>
      </c>
      <c r="F238" s="205" t="s">
        <v>390</v>
      </c>
      <c r="I238" s="107"/>
      <c r="L238" s="26"/>
      <c r="M238" s="108"/>
      <c r="T238" s="46"/>
      <c r="AT238" s="11" t="s">
        <v>125</v>
      </c>
      <c r="AU238" s="11" t="s">
        <v>66</v>
      </c>
    </row>
    <row r="239" spans="2:65" s="1" customFormat="1" ht="21.75" customHeight="1" x14ac:dyDescent="0.2">
      <c r="B239" s="26"/>
      <c r="C239" s="199" t="s">
        <v>392</v>
      </c>
      <c r="D239" s="199" t="s">
        <v>118</v>
      </c>
      <c r="E239" s="200" t="s">
        <v>393</v>
      </c>
      <c r="F239" s="201" t="s">
        <v>394</v>
      </c>
      <c r="G239" s="202" t="s">
        <v>121</v>
      </c>
      <c r="H239" s="203">
        <v>30</v>
      </c>
      <c r="I239" s="99"/>
      <c r="J239" s="214">
        <f>ROUND(I239*H239,2)</f>
        <v>0</v>
      </c>
      <c r="K239" s="100"/>
      <c r="L239" s="26"/>
      <c r="M239" s="101" t="s">
        <v>3</v>
      </c>
      <c r="N239" s="102" t="s">
        <v>37</v>
      </c>
      <c r="P239" s="103">
        <f>O239*H239</f>
        <v>0</v>
      </c>
      <c r="Q239" s="103">
        <v>0</v>
      </c>
      <c r="R239" s="103">
        <f>Q239*H239</f>
        <v>0</v>
      </c>
      <c r="S239" s="103">
        <v>0</v>
      </c>
      <c r="T239" s="104">
        <f>S239*H239</f>
        <v>0</v>
      </c>
      <c r="AR239" s="105" t="s">
        <v>122</v>
      </c>
      <c r="AT239" s="105" t="s">
        <v>118</v>
      </c>
      <c r="AU239" s="105" t="s">
        <v>66</v>
      </c>
      <c r="AY239" s="11" t="s">
        <v>123</v>
      </c>
      <c r="BE239" s="106">
        <f>IF(N239="základní",J239,0)</f>
        <v>0</v>
      </c>
      <c r="BF239" s="106">
        <f>IF(N239="snížená",J239,0)</f>
        <v>0</v>
      </c>
      <c r="BG239" s="106">
        <f>IF(N239="zákl. přenesená",J239,0)</f>
        <v>0</v>
      </c>
      <c r="BH239" s="106">
        <f>IF(N239="sníž. přenesená",J239,0)</f>
        <v>0</v>
      </c>
      <c r="BI239" s="106">
        <f>IF(N239="nulová",J239,0)</f>
        <v>0</v>
      </c>
      <c r="BJ239" s="11" t="s">
        <v>74</v>
      </c>
      <c r="BK239" s="106">
        <f>ROUND(I239*H239,2)</f>
        <v>0</v>
      </c>
      <c r="BL239" s="11" t="s">
        <v>122</v>
      </c>
      <c r="BM239" s="105" t="s">
        <v>395</v>
      </c>
    </row>
    <row r="240" spans="2:65" s="1" customFormat="1" ht="29.25" x14ac:dyDescent="0.2">
      <c r="B240" s="26"/>
      <c r="D240" s="204" t="s">
        <v>125</v>
      </c>
      <c r="F240" s="205" t="s">
        <v>396</v>
      </c>
      <c r="I240" s="107"/>
      <c r="L240" s="26"/>
      <c r="M240" s="108"/>
      <c r="T240" s="46"/>
      <c r="AT240" s="11" t="s">
        <v>125</v>
      </c>
      <c r="AU240" s="11" t="s">
        <v>66</v>
      </c>
    </row>
    <row r="241" spans="2:65" s="1" customFormat="1" ht="21.75" customHeight="1" x14ac:dyDescent="0.2">
      <c r="B241" s="26"/>
      <c r="C241" s="199" t="s">
        <v>397</v>
      </c>
      <c r="D241" s="199" t="s">
        <v>118</v>
      </c>
      <c r="E241" s="200" t="s">
        <v>398</v>
      </c>
      <c r="F241" s="201" t="s">
        <v>399</v>
      </c>
      <c r="G241" s="202" t="s">
        <v>260</v>
      </c>
      <c r="H241" s="203">
        <v>21</v>
      </c>
      <c r="I241" s="99"/>
      <c r="J241" s="214">
        <f>ROUND(I241*H241,2)</f>
        <v>0</v>
      </c>
      <c r="K241" s="100"/>
      <c r="L241" s="26"/>
      <c r="M241" s="101" t="s">
        <v>3</v>
      </c>
      <c r="N241" s="102" t="s">
        <v>37</v>
      </c>
      <c r="P241" s="103">
        <f>O241*H241</f>
        <v>0</v>
      </c>
      <c r="Q241" s="103">
        <v>0</v>
      </c>
      <c r="R241" s="103">
        <f>Q241*H241</f>
        <v>0</v>
      </c>
      <c r="S241" s="103">
        <v>0</v>
      </c>
      <c r="T241" s="104">
        <f>S241*H241</f>
        <v>0</v>
      </c>
      <c r="AR241" s="105" t="s">
        <v>122</v>
      </c>
      <c r="AT241" s="105" t="s">
        <v>118</v>
      </c>
      <c r="AU241" s="105" t="s">
        <v>66</v>
      </c>
      <c r="AY241" s="11" t="s">
        <v>123</v>
      </c>
      <c r="BE241" s="106">
        <f>IF(N241="základní",J241,0)</f>
        <v>0</v>
      </c>
      <c r="BF241" s="106">
        <f>IF(N241="snížená",J241,0)</f>
        <v>0</v>
      </c>
      <c r="BG241" s="106">
        <f>IF(N241="zákl. přenesená",J241,0)</f>
        <v>0</v>
      </c>
      <c r="BH241" s="106">
        <f>IF(N241="sníž. přenesená",J241,0)</f>
        <v>0</v>
      </c>
      <c r="BI241" s="106">
        <f>IF(N241="nulová",J241,0)</f>
        <v>0</v>
      </c>
      <c r="BJ241" s="11" t="s">
        <v>74</v>
      </c>
      <c r="BK241" s="106">
        <f>ROUND(I241*H241,2)</f>
        <v>0</v>
      </c>
      <c r="BL241" s="11" t="s">
        <v>122</v>
      </c>
      <c r="BM241" s="105" t="s">
        <v>400</v>
      </c>
    </row>
    <row r="242" spans="2:65" s="1" customFormat="1" ht="19.5" x14ac:dyDescent="0.2">
      <c r="B242" s="26"/>
      <c r="D242" s="204" t="s">
        <v>125</v>
      </c>
      <c r="F242" s="205" t="s">
        <v>401</v>
      </c>
      <c r="I242" s="107"/>
      <c r="L242" s="26"/>
      <c r="M242" s="108"/>
      <c r="T242" s="46"/>
      <c r="AT242" s="11" t="s">
        <v>125</v>
      </c>
      <c r="AU242" s="11" t="s">
        <v>66</v>
      </c>
    </row>
    <row r="243" spans="2:65" s="1" customFormat="1" ht="16.5" customHeight="1" x14ac:dyDescent="0.2">
      <c r="B243" s="26"/>
      <c r="C243" s="207" t="s">
        <v>402</v>
      </c>
      <c r="D243" s="207" t="s">
        <v>140</v>
      </c>
      <c r="E243" s="208" t="s">
        <v>403</v>
      </c>
      <c r="F243" s="209" t="s">
        <v>404</v>
      </c>
      <c r="G243" s="210" t="s">
        <v>121</v>
      </c>
      <c r="H243" s="211">
        <v>5</v>
      </c>
      <c r="I243" s="109"/>
      <c r="J243" s="215">
        <f>ROUND(I243*H243,2)</f>
        <v>0</v>
      </c>
      <c r="K243" s="110"/>
      <c r="L243" s="111"/>
      <c r="M243" s="112" t="s">
        <v>3</v>
      </c>
      <c r="N243" s="113" t="s">
        <v>37</v>
      </c>
      <c r="P243" s="103">
        <f>O243*H243</f>
        <v>0</v>
      </c>
      <c r="Q243" s="103">
        <v>0</v>
      </c>
      <c r="R243" s="103">
        <f>Q243*H243</f>
        <v>0</v>
      </c>
      <c r="S243" s="103">
        <v>0</v>
      </c>
      <c r="T243" s="104">
        <f>S243*H243</f>
        <v>0</v>
      </c>
      <c r="AR243" s="105" t="s">
        <v>143</v>
      </c>
      <c r="AT243" s="105" t="s">
        <v>140</v>
      </c>
      <c r="AU243" s="105" t="s">
        <v>66</v>
      </c>
      <c r="AY243" s="11" t="s">
        <v>123</v>
      </c>
      <c r="BE243" s="106">
        <f>IF(N243="základní",J243,0)</f>
        <v>0</v>
      </c>
      <c r="BF243" s="106">
        <f>IF(N243="snížená",J243,0)</f>
        <v>0</v>
      </c>
      <c r="BG243" s="106">
        <f>IF(N243="zákl. přenesená",J243,0)</f>
        <v>0</v>
      </c>
      <c r="BH243" s="106">
        <f>IF(N243="sníž. přenesená",J243,0)</f>
        <v>0</v>
      </c>
      <c r="BI243" s="106">
        <f>IF(N243="nulová",J243,0)</f>
        <v>0</v>
      </c>
      <c r="BJ243" s="11" t="s">
        <v>74</v>
      </c>
      <c r="BK243" s="106">
        <f>ROUND(I243*H243,2)</f>
        <v>0</v>
      </c>
      <c r="BL243" s="11" t="s">
        <v>122</v>
      </c>
      <c r="BM243" s="105" t="s">
        <v>405</v>
      </c>
    </row>
    <row r="244" spans="2:65" s="1" customFormat="1" x14ac:dyDescent="0.2">
      <c r="B244" s="26"/>
      <c r="D244" s="204" t="s">
        <v>125</v>
      </c>
      <c r="F244" s="205" t="s">
        <v>404</v>
      </c>
      <c r="I244" s="107"/>
      <c r="L244" s="26"/>
      <c r="M244" s="108"/>
      <c r="T244" s="46"/>
      <c r="AT244" s="11" t="s">
        <v>125</v>
      </c>
      <c r="AU244" s="11" t="s">
        <v>66</v>
      </c>
    </row>
    <row r="245" spans="2:65" s="1" customFormat="1" ht="16.5" customHeight="1" x14ac:dyDescent="0.2">
      <c r="B245" s="26"/>
      <c r="C245" s="207" t="s">
        <v>406</v>
      </c>
      <c r="D245" s="207" t="s">
        <v>140</v>
      </c>
      <c r="E245" s="208" t="s">
        <v>407</v>
      </c>
      <c r="F245" s="209" t="s">
        <v>408</v>
      </c>
      <c r="G245" s="210" t="s">
        <v>121</v>
      </c>
      <c r="H245" s="211">
        <v>2</v>
      </c>
      <c r="I245" s="109"/>
      <c r="J245" s="215">
        <f>ROUND(I245*H245,2)</f>
        <v>0</v>
      </c>
      <c r="K245" s="110"/>
      <c r="L245" s="111"/>
      <c r="M245" s="112" t="s">
        <v>3</v>
      </c>
      <c r="N245" s="113" t="s">
        <v>37</v>
      </c>
      <c r="P245" s="103">
        <f>O245*H245</f>
        <v>0</v>
      </c>
      <c r="Q245" s="103">
        <v>0</v>
      </c>
      <c r="R245" s="103">
        <f>Q245*H245</f>
        <v>0</v>
      </c>
      <c r="S245" s="103">
        <v>0</v>
      </c>
      <c r="T245" s="104">
        <f>S245*H245</f>
        <v>0</v>
      </c>
      <c r="AR245" s="105" t="s">
        <v>143</v>
      </c>
      <c r="AT245" s="105" t="s">
        <v>140</v>
      </c>
      <c r="AU245" s="105" t="s">
        <v>66</v>
      </c>
      <c r="AY245" s="11" t="s">
        <v>123</v>
      </c>
      <c r="BE245" s="106">
        <f>IF(N245="základní",J245,0)</f>
        <v>0</v>
      </c>
      <c r="BF245" s="106">
        <f>IF(N245="snížená",J245,0)</f>
        <v>0</v>
      </c>
      <c r="BG245" s="106">
        <f>IF(N245="zákl. přenesená",J245,0)</f>
        <v>0</v>
      </c>
      <c r="BH245" s="106">
        <f>IF(N245="sníž. přenesená",J245,0)</f>
        <v>0</v>
      </c>
      <c r="BI245" s="106">
        <f>IF(N245="nulová",J245,0)</f>
        <v>0</v>
      </c>
      <c r="BJ245" s="11" t="s">
        <v>74</v>
      </c>
      <c r="BK245" s="106">
        <f>ROUND(I245*H245,2)</f>
        <v>0</v>
      </c>
      <c r="BL245" s="11" t="s">
        <v>122</v>
      </c>
      <c r="BM245" s="105" t="s">
        <v>409</v>
      </c>
    </row>
    <row r="246" spans="2:65" s="1" customFormat="1" x14ac:dyDescent="0.2">
      <c r="B246" s="26"/>
      <c r="D246" s="204" t="s">
        <v>125</v>
      </c>
      <c r="F246" s="205" t="s">
        <v>408</v>
      </c>
      <c r="I246" s="107"/>
      <c r="L246" s="26"/>
      <c r="M246" s="108"/>
      <c r="T246" s="46"/>
      <c r="AT246" s="11" t="s">
        <v>125</v>
      </c>
      <c r="AU246" s="11" t="s">
        <v>66</v>
      </c>
    </row>
    <row r="247" spans="2:65" s="1" customFormat="1" ht="24.2" customHeight="1" x14ac:dyDescent="0.2">
      <c r="B247" s="26"/>
      <c r="C247" s="199" t="s">
        <v>410</v>
      </c>
      <c r="D247" s="199" t="s">
        <v>118</v>
      </c>
      <c r="E247" s="200" t="s">
        <v>411</v>
      </c>
      <c r="F247" s="201" t="s">
        <v>412</v>
      </c>
      <c r="G247" s="202" t="s">
        <v>121</v>
      </c>
      <c r="H247" s="203">
        <v>3</v>
      </c>
      <c r="I247" s="99"/>
      <c r="J247" s="214">
        <f>ROUND(I247*H247,2)</f>
        <v>0</v>
      </c>
      <c r="K247" s="100"/>
      <c r="L247" s="26"/>
      <c r="M247" s="101" t="s">
        <v>3</v>
      </c>
      <c r="N247" s="102" t="s">
        <v>37</v>
      </c>
      <c r="P247" s="103">
        <f>O247*H247</f>
        <v>0</v>
      </c>
      <c r="Q247" s="103">
        <v>0</v>
      </c>
      <c r="R247" s="103">
        <f>Q247*H247</f>
        <v>0</v>
      </c>
      <c r="S247" s="103">
        <v>0</v>
      </c>
      <c r="T247" s="104">
        <f>S247*H247</f>
        <v>0</v>
      </c>
      <c r="AR247" s="105" t="s">
        <v>122</v>
      </c>
      <c r="AT247" s="105" t="s">
        <v>118</v>
      </c>
      <c r="AU247" s="105" t="s">
        <v>66</v>
      </c>
      <c r="AY247" s="11" t="s">
        <v>123</v>
      </c>
      <c r="BE247" s="106">
        <f>IF(N247="základní",J247,0)</f>
        <v>0</v>
      </c>
      <c r="BF247" s="106">
        <f>IF(N247="snížená",J247,0)</f>
        <v>0</v>
      </c>
      <c r="BG247" s="106">
        <f>IF(N247="zákl. přenesená",J247,0)</f>
        <v>0</v>
      </c>
      <c r="BH247" s="106">
        <f>IF(N247="sníž. přenesená",J247,0)</f>
        <v>0</v>
      </c>
      <c r="BI247" s="106">
        <f>IF(N247="nulová",J247,0)</f>
        <v>0</v>
      </c>
      <c r="BJ247" s="11" t="s">
        <v>74</v>
      </c>
      <c r="BK247" s="106">
        <f>ROUND(I247*H247,2)</f>
        <v>0</v>
      </c>
      <c r="BL247" s="11" t="s">
        <v>122</v>
      </c>
      <c r="BM247" s="105" t="s">
        <v>413</v>
      </c>
    </row>
    <row r="248" spans="2:65" s="1" customFormat="1" ht="19.5" x14ac:dyDescent="0.2">
      <c r="B248" s="26"/>
      <c r="D248" s="204" t="s">
        <v>125</v>
      </c>
      <c r="F248" s="205" t="s">
        <v>414</v>
      </c>
      <c r="I248" s="107"/>
      <c r="L248" s="26"/>
      <c r="M248" s="108"/>
      <c r="T248" s="46"/>
      <c r="AT248" s="11" t="s">
        <v>125</v>
      </c>
      <c r="AU248" s="11" t="s">
        <v>66</v>
      </c>
    </row>
    <row r="249" spans="2:65" s="1" customFormat="1" ht="24.2" customHeight="1" x14ac:dyDescent="0.2">
      <c r="B249" s="26"/>
      <c r="C249" s="207" t="s">
        <v>415</v>
      </c>
      <c r="D249" s="207" t="s">
        <v>140</v>
      </c>
      <c r="E249" s="208" t="s">
        <v>416</v>
      </c>
      <c r="F249" s="209" t="s">
        <v>417</v>
      </c>
      <c r="G249" s="210" t="s">
        <v>121</v>
      </c>
      <c r="H249" s="211">
        <v>3</v>
      </c>
      <c r="I249" s="109"/>
      <c r="J249" s="215">
        <f>ROUND(I249*H249,2)</f>
        <v>0</v>
      </c>
      <c r="K249" s="110"/>
      <c r="L249" s="111"/>
      <c r="M249" s="112" t="s">
        <v>3</v>
      </c>
      <c r="N249" s="113" t="s">
        <v>37</v>
      </c>
      <c r="P249" s="103">
        <f>O249*H249</f>
        <v>0</v>
      </c>
      <c r="Q249" s="103">
        <v>0</v>
      </c>
      <c r="R249" s="103">
        <f>Q249*H249</f>
        <v>0</v>
      </c>
      <c r="S249" s="103">
        <v>0</v>
      </c>
      <c r="T249" s="104">
        <f>S249*H249</f>
        <v>0</v>
      </c>
      <c r="AR249" s="105" t="s">
        <v>143</v>
      </c>
      <c r="AT249" s="105" t="s">
        <v>140</v>
      </c>
      <c r="AU249" s="105" t="s">
        <v>66</v>
      </c>
      <c r="AY249" s="11" t="s">
        <v>123</v>
      </c>
      <c r="BE249" s="106">
        <f>IF(N249="základní",J249,0)</f>
        <v>0</v>
      </c>
      <c r="BF249" s="106">
        <f>IF(N249="snížená",J249,0)</f>
        <v>0</v>
      </c>
      <c r="BG249" s="106">
        <f>IF(N249="zákl. přenesená",J249,0)</f>
        <v>0</v>
      </c>
      <c r="BH249" s="106">
        <f>IF(N249="sníž. přenesená",J249,0)</f>
        <v>0</v>
      </c>
      <c r="BI249" s="106">
        <f>IF(N249="nulová",J249,0)</f>
        <v>0</v>
      </c>
      <c r="BJ249" s="11" t="s">
        <v>74</v>
      </c>
      <c r="BK249" s="106">
        <f>ROUND(I249*H249,2)</f>
        <v>0</v>
      </c>
      <c r="BL249" s="11" t="s">
        <v>122</v>
      </c>
      <c r="BM249" s="105" t="s">
        <v>418</v>
      </c>
    </row>
    <row r="250" spans="2:65" s="1" customFormat="1" x14ac:dyDescent="0.2">
      <c r="B250" s="26"/>
      <c r="D250" s="204" t="s">
        <v>125</v>
      </c>
      <c r="F250" s="205" t="s">
        <v>417</v>
      </c>
      <c r="I250" s="107"/>
      <c r="L250" s="26"/>
      <c r="M250" s="108"/>
      <c r="T250" s="46"/>
      <c r="AT250" s="11" t="s">
        <v>125</v>
      </c>
      <c r="AU250" s="11" t="s">
        <v>66</v>
      </c>
    </row>
    <row r="251" spans="2:65" s="1" customFormat="1" ht="16.5" customHeight="1" x14ac:dyDescent="0.2">
      <c r="B251" s="26"/>
      <c r="C251" s="199" t="s">
        <v>419</v>
      </c>
      <c r="D251" s="199" t="s">
        <v>118</v>
      </c>
      <c r="E251" s="200" t="s">
        <v>420</v>
      </c>
      <c r="F251" s="201" t="s">
        <v>421</v>
      </c>
      <c r="G251" s="202" t="s">
        <v>260</v>
      </c>
      <c r="H251" s="203">
        <v>170</v>
      </c>
      <c r="I251" s="99"/>
      <c r="J251" s="214">
        <f>ROUND(I251*H251,2)</f>
        <v>0</v>
      </c>
      <c r="K251" s="100"/>
      <c r="L251" s="26"/>
      <c r="M251" s="101" t="s">
        <v>3</v>
      </c>
      <c r="N251" s="102" t="s">
        <v>37</v>
      </c>
      <c r="P251" s="103">
        <f>O251*H251</f>
        <v>0</v>
      </c>
      <c r="Q251" s="103">
        <v>0</v>
      </c>
      <c r="R251" s="103">
        <f>Q251*H251</f>
        <v>0</v>
      </c>
      <c r="S251" s="103">
        <v>0</v>
      </c>
      <c r="T251" s="104">
        <f>S251*H251</f>
        <v>0</v>
      </c>
      <c r="AR251" s="105" t="s">
        <v>122</v>
      </c>
      <c r="AT251" s="105" t="s">
        <v>118</v>
      </c>
      <c r="AU251" s="105" t="s">
        <v>66</v>
      </c>
      <c r="AY251" s="11" t="s">
        <v>123</v>
      </c>
      <c r="BE251" s="106">
        <f>IF(N251="základní",J251,0)</f>
        <v>0</v>
      </c>
      <c r="BF251" s="106">
        <f>IF(N251="snížená",J251,0)</f>
        <v>0</v>
      </c>
      <c r="BG251" s="106">
        <f>IF(N251="zákl. přenesená",J251,0)</f>
        <v>0</v>
      </c>
      <c r="BH251" s="106">
        <f>IF(N251="sníž. přenesená",J251,0)</f>
        <v>0</v>
      </c>
      <c r="BI251" s="106">
        <f>IF(N251="nulová",J251,0)</f>
        <v>0</v>
      </c>
      <c r="BJ251" s="11" t="s">
        <v>74</v>
      </c>
      <c r="BK251" s="106">
        <f>ROUND(I251*H251,2)</f>
        <v>0</v>
      </c>
      <c r="BL251" s="11" t="s">
        <v>122</v>
      </c>
      <c r="BM251" s="105" t="s">
        <v>422</v>
      </c>
    </row>
    <row r="252" spans="2:65" s="1" customFormat="1" ht="29.25" x14ac:dyDescent="0.2">
      <c r="B252" s="26"/>
      <c r="D252" s="204" t="s">
        <v>125</v>
      </c>
      <c r="F252" s="205" t="s">
        <v>423</v>
      </c>
      <c r="I252" s="107"/>
      <c r="L252" s="26"/>
      <c r="M252" s="108"/>
      <c r="T252" s="46"/>
      <c r="AT252" s="11" t="s">
        <v>125</v>
      </c>
      <c r="AU252" s="11" t="s">
        <v>66</v>
      </c>
    </row>
    <row r="253" spans="2:65" s="1" customFormat="1" ht="16.5" customHeight="1" x14ac:dyDescent="0.2">
      <c r="B253" s="26"/>
      <c r="C253" s="207" t="s">
        <v>424</v>
      </c>
      <c r="D253" s="207" t="s">
        <v>140</v>
      </c>
      <c r="E253" s="208" t="s">
        <v>425</v>
      </c>
      <c r="F253" s="209" t="s">
        <v>426</v>
      </c>
      <c r="G253" s="210" t="s">
        <v>427</v>
      </c>
      <c r="H253" s="211">
        <v>125</v>
      </c>
      <c r="I253" s="109"/>
      <c r="J253" s="215">
        <f>ROUND(I253*H253,2)</f>
        <v>0</v>
      </c>
      <c r="K253" s="110"/>
      <c r="L253" s="111"/>
      <c r="M253" s="112" t="s">
        <v>3</v>
      </c>
      <c r="N253" s="113" t="s">
        <v>37</v>
      </c>
      <c r="P253" s="103">
        <f>O253*H253</f>
        <v>0</v>
      </c>
      <c r="Q253" s="103">
        <v>0</v>
      </c>
      <c r="R253" s="103">
        <f>Q253*H253</f>
        <v>0</v>
      </c>
      <c r="S253" s="103">
        <v>0</v>
      </c>
      <c r="T253" s="104">
        <f>S253*H253</f>
        <v>0</v>
      </c>
      <c r="AR253" s="105" t="s">
        <v>143</v>
      </c>
      <c r="AT253" s="105" t="s">
        <v>140</v>
      </c>
      <c r="AU253" s="105" t="s">
        <v>66</v>
      </c>
      <c r="AY253" s="11" t="s">
        <v>123</v>
      </c>
      <c r="BE253" s="106">
        <f>IF(N253="základní",J253,0)</f>
        <v>0</v>
      </c>
      <c r="BF253" s="106">
        <f>IF(N253="snížená",J253,0)</f>
        <v>0</v>
      </c>
      <c r="BG253" s="106">
        <f>IF(N253="zákl. přenesená",J253,0)</f>
        <v>0</v>
      </c>
      <c r="BH253" s="106">
        <f>IF(N253="sníž. přenesená",J253,0)</f>
        <v>0</v>
      </c>
      <c r="BI253" s="106">
        <f>IF(N253="nulová",J253,0)</f>
        <v>0</v>
      </c>
      <c r="BJ253" s="11" t="s">
        <v>74</v>
      </c>
      <c r="BK253" s="106">
        <f>ROUND(I253*H253,2)</f>
        <v>0</v>
      </c>
      <c r="BL253" s="11" t="s">
        <v>122</v>
      </c>
      <c r="BM253" s="105" t="s">
        <v>428</v>
      </c>
    </row>
    <row r="254" spans="2:65" s="1" customFormat="1" x14ac:dyDescent="0.2">
      <c r="B254" s="26"/>
      <c r="D254" s="204" t="s">
        <v>125</v>
      </c>
      <c r="F254" s="205" t="s">
        <v>426</v>
      </c>
      <c r="I254" s="107"/>
      <c r="L254" s="26"/>
      <c r="M254" s="108"/>
      <c r="T254" s="46"/>
      <c r="AT254" s="11" t="s">
        <v>125</v>
      </c>
      <c r="AU254" s="11" t="s">
        <v>66</v>
      </c>
    </row>
    <row r="255" spans="2:65" s="1" customFormat="1" ht="16.5" customHeight="1" x14ac:dyDescent="0.2">
      <c r="B255" s="26"/>
      <c r="C255" s="207" t="s">
        <v>429</v>
      </c>
      <c r="D255" s="207" t="s">
        <v>140</v>
      </c>
      <c r="E255" s="208" t="s">
        <v>430</v>
      </c>
      <c r="F255" s="209" t="s">
        <v>431</v>
      </c>
      <c r="G255" s="210" t="s">
        <v>427</v>
      </c>
      <c r="H255" s="211">
        <v>45</v>
      </c>
      <c r="I255" s="109"/>
      <c r="J255" s="215">
        <f>ROUND(I255*H255,2)</f>
        <v>0</v>
      </c>
      <c r="K255" s="110"/>
      <c r="L255" s="111"/>
      <c r="M255" s="112" t="s">
        <v>3</v>
      </c>
      <c r="N255" s="113" t="s">
        <v>37</v>
      </c>
      <c r="P255" s="103">
        <f>O255*H255</f>
        <v>0</v>
      </c>
      <c r="Q255" s="103">
        <v>0</v>
      </c>
      <c r="R255" s="103">
        <f>Q255*H255</f>
        <v>0</v>
      </c>
      <c r="S255" s="103">
        <v>0</v>
      </c>
      <c r="T255" s="104">
        <f>S255*H255</f>
        <v>0</v>
      </c>
      <c r="AR255" s="105" t="s">
        <v>143</v>
      </c>
      <c r="AT255" s="105" t="s">
        <v>140</v>
      </c>
      <c r="AU255" s="105" t="s">
        <v>66</v>
      </c>
      <c r="AY255" s="11" t="s">
        <v>123</v>
      </c>
      <c r="BE255" s="106">
        <f>IF(N255="základní",J255,0)</f>
        <v>0</v>
      </c>
      <c r="BF255" s="106">
        <f>IF(N255="snížená",J255,0)</f>
        <v>0</v>
      </c>
      <c r="BG255" s="106">
        <f>IF(N255="zákl. přenesená",J255,0)</f>
        <v>0</v>
      </c>
      <c r="BH255" s="106">
        <f>IF(N255="sníž. přenesená",J255,0)</f>
        <v>0</v>
      </c>
      <c r="BI255" s="106">
        <f>IF(N255="nulová",J255,0)</f>
        <v>0</v>
      </c>
      <c r="BJ255" s="11" t="s">
        <v>74</v>
      </c>
      <c r="BK255" s="106">
        <f>ROUND(I255*H255,2)</f>
        <v>0</v>
      </c>
      <c r="BL255" s="11" t="s">
        <v>122</v>
      </c>
      <c r="BM255" s="105" t="s">
        <v>432</v>
      </c>
    </row>
    <row r="256" spans="2:65" s="1" customFormat="1" x14ac:dyDescent="0.2">
      <c r="B256" s="26"/>
      <c r="D256" s="204" t="s">
        <v>125</v>
      </c>
      <c r="F256" s="205" t="s">
        <v>431</v>
      </c>
      <c r="I256" s="107"/>
      <c r="L256" s="26"/>
      <c r="M256" s="108"/>
      <c r="T256" s="46"/>
      <c r="AT256" s="11" t="s">
        <v>125</v>
      </c>
      <c r="AU256" s="11" t="s">
        <v>66</v>
      </c>
    </row>
    <row r="257" spans="2:65" s="1" customFormat="1" ht="16.5" customHeight="1" x14ac:dyDescent="0.2">
      <c r="B257" s="26"/>
      <c r="C257" s="199" t="s">
        <v>433</v>
      </c>
      <c r="D257" s="199" t="s">
        <v>118</v>
      </c>
      <c r="E257" s="200" t="s">
        <v>434</v>
      </c>
      <c r="F257" s="201" t="s">
        <v>435</v>
      </c>
      <c r="G257" s="202" t="s">
        <v>121</v>
      </c>
      <c r="H257" s="203">
        <v>15</v>
      </c>
      <c r="I257" s="99"/>
      <c r="J257" s="214">
        <f>ROUND(I257*H257,2)</f>
        <v>0</v>
      </c>
      <c r="K257" s="100"/>
      <c r="L257" s="26"/>
      <c r="M257" s="101" t="s">
        <v>3</v>
      </c>
      <c r="N257" s="102" t="s">
        <v>37</v>
      </c>
      <c r="P257" s="103">
        <f>O257*H257</f>
        <v>0</v>
      </c>
      <c r="Q257" s="103">
        <v>0</v>
      </c>
      <c r="R257" s="103">
        <f>Q257*H257</f>
        <v>0</v>
      </c>
      <c r="S257" s="103">
        <v>0</v>
      </c>
      <c r="T257" s="104">
        <f>S257*H257</f>
        <v>0</v>
      </c>
      <c r="AR257" s="105" t="s">
        <v>122</v>
      </c>
      <c r="AT257" s="105" t="s">
        <v>118</v>
      </c>
      <c r="AU257" s="105" t="s">
        <v>66</v>
      </c>
      <c r="AY257" s="11" t="s">
        <v>123</v>
      </c>
      <c r="BE257" s="106">
        <f>IF(N257="základní",J257,0)</f>
        <v>0</v>
      </c>
      <c r="BF257" s="106">
        <f>IF(N257="snížená",J257,0)</f>
        <v>0</v>
      </c>
      <c r="BG257" s="106">
        <f>IF(N257="zákl. přenesená",J257,0)</f>
        <v>0</v>
      </c>
      <c r="BH257" s="106">
        <f>IF(N257="sníž. přenesená",J257,0)</f>
        <v>0</v>
      </c>
      <c r="BI257" s="106">
        <f>IF(N257="nulová",J257,0)</f>
        <v>0</v>
      </c>
      <c r="BJ257" s="11" t="s">
        <v>74</v>
      </c>
      <c r="BK257" s="106">
        <f>ROUND(I257*H257,2)</f>
        <v>0</v>
      </c>
      <c r="BL257" s="11" t="s">
        <v>122</v>
      </c>
      <c r="BM257" s="105" t="s">
        <v>436</v>
      </c>
    </row>
    <row r="258" spans="2:65" s="1" customFormat="1" x14ac:dyDescent="0.2">
      <c r="B258" s="26"/>
      <c r="D258" s="204" t="s">
        <v>125</v>
      </c>
      <c r="F258" s="205" t="s">
        <v>435</v>
      </c>
      <c r="I258" s="107"/>
      <c r="L258" s="26"/>
      <c r="M258" s="108"/>
      <c r="T258" s="46"/>
      <c r="AT258" s="11" t="s">
        <v>125</v>
      </c>
      <c r="AU258" s="11" t="s">
        <v>66</v>
      </c>
    </row>
    <row r="259" spans="2:65" s="1" customFormat="1" ht="16.5" customHeight="1" x14ac:dyDescent="0.2">
      <c r="B259" s="26"/>
      <c r="C259" s="207" t="s">
        <v>437</v>
      </c>
      <c r="D259" s="207" t="s">
        <v>140</v>
      </c>
      <c r="E259" s="208" t="s">
        <v>438</v>
      </c>
      <c r="F259" s="209" t="s">
        <v>439</v>
      </c>
      <c r="G259" s="210" t="s">
        <v>121</v>
      </c>
      <c r="H259" s="211">
        <v>15</v>
      </c>
      <c r="I259" s="109"/>
      <c r="J259" s="215">
        <f>ROUND(I259*H259,2)</f>
        <v>0</v>
      </c>
      <c r="K259" s="110"/>
      <c r="L259" s="111"/>
      <c r="M259" s="112" t="s">
        <v>3</v>
      </c>
      <c r="N259" s="113" t="s">
        <v>37</v>
      </c>
      <c r="P259" s="103">
        <f>O259*H259</f>
        <v>0</v>
      </c>
      <c r="Q259" s="103">
        <v>0</v>
      </c>
      <c r="R259" s="103">
        <f>Q259*H259</f>
        <v>0</v>
      </c>
      <c r="S259" s="103">
        <v>0</v>
      </c>
      <c r="T259" s="104">
        <f>S259*H259</f>
        <v>0</v>
      </c>
      <c r="AR259" s="105" t="s">
        <v>143</v>
      </c>
      <c r="AT259" s="105" t="s">
        <v>140</v>
      </c>
      <c r="AU259" s="105" t="s">
        <v>66</v>
      </c>
      <c r="AY259" s="11" t="s">
        <v>123</v>
      </c>
      <c r="BE259" s="106">
        <f>IF(N259="základní",J259,0)</f>
        <v>0</v>
      </c>
      <c r="BF259" s="106">
        <f>IF(N259="snížená",J259,0)</f>
        <v>0</v>
      </c>
      <c r="BG259" s="106">
        <f>IF(N259="zákl. přenesená",J259,0)</f>
        <v>0</v>
      </c>
      <c r="BH259" s="106">
        <f>IF(N259="sníž. přenesená",J259,0)</f>
        <v>0</v>
      </c>
      <c r="BI259" s="106">
        <f>IF(N259="nulová",J259,0)</f>
        <v>0</v>
      </c>
      <c r="BJ259" s="11" t="s">
        <v>74</v>
      </c>
      <c r="BK259" s="106">
        <f>ROUND(I259*H259,2)</f>
        <v>0</v>
      </c>
      <c r="BL259" s="11" t="s">
        <v>122</v>
      </c>
      <c r="BM259" s="105" t="s">
        <v>440</v>
      </c>
    </row>
    <row r="260" spans="2:65" s="1" customFormat="1" x14ac:dyDescent="0.2">
      <c r="B260" s="26"/>
      <c r="D260" s="204" t="s">
        <v>125</v>
      </c>
      <c r="F260" s="205" t="s">
        <v>439</v>
      </c>
      <c r="I260" s="107"/>
      <c r="L260" s="26"/>
      <c r="M260" s="108"/>
      <c r="T260" s="46"/>
      <c r="AT260" s="11" t="s">
        <v>125</v>
      </c>
      <c r="AU260" s="11" t="s">
        <v>66</v>
      </c>
    </row>
    <row r="261" spans="2:65" s="1" customFormat="1" ht="16.5" customHeight="1" x14ac:dyDescent="0.2">
      <c r="B261" s="26"/>
      <c r="C261" s="199" t="s">
        <v>441</v>
      </c>
      <c r="D261" s="199" t="s">
        <v>118</v>
      </c>
      <c r="E261" s="200" t="s">
        <v>442</v>
      </c>
      <c r="F261" s="201" t="s">
        <v>443</v>
      </c>
      <c r="G261" s="202" t="s">
        <v>121</v>
      </c>
      <c r="H261" s="203">
        <v>6</v>
      </c>
      <c r="I261" s="99"/>
      <c r="J261" s="214">
        <f>ROUND(I261*H261,2)</f>
        <v>0</v>
      </c>
      <c r="K261" s="100"/>
      <c r="L261" s="26"/>
      <c r="M261" s="101" t="s">
        <v>3</v>
      </c>
      <c r="N261" s="102" t="s">
        <v>37</v>
      </c>
      <c r="P261" s="103">
        <f>O261*H261</f>
        <v>0</v>
      </c>
      <c r="Q261" s="103">
        <v>0</v>
      </c>
      <c r="R261" s="103">
        <f>Q261*H261</f>
        <v>0</v>
      </c>
      <c r="S261" s="103">
        <v>0</v>
      </c>
      <c r="T261" s="104">
        <f>S261*H261</f>
        <v>0</v>
      </c>
      <c r="AR261" s="105" t="s">
        <v>122</v>
      </c>
      <c r="AT261" s="105" t="s">
        <v>118</v>
      </c>
      <c r="AU261" s="105" t="s">
        <v>66</v>
      </c>
      <c r="AY261" s="11" t="s">
        <v>123</v>
      </c>
      <c r="BE261" s="106">
        <f>IF(N261="základní",J261,0)</f>
        <v>0</v>
      </c>
      <c r="BF261" s="106">
        <f>IF(N261="snížená",J261,0)</f>
        <v>0</v>
      </c>
      <c r="BG261" s="106">
        <f>IF(N261="zákl. přenesená",J261,0)</f>
        <v>0</v>
      </c>
      <c r="BH261" s="106">
        <f>IF(N261="sníž. přenesená",J261,0)</f>
        <v>0</v>
      </c>
      <c r="BI261" s="106">
        <f>IF(N261="nulová",J261,0)</f>
        <v>0</v>
      </c>
      <c r="BJ261" s="11" t="s">
        <v>74</v>
      </c>
      <c r="BK261" s="106">
        <f>ROUND(I261*H261,2)</f>
        <v>0</v>
      </c>
      <c r="BL261" s="11" t="s">
        <v>122</v>
      </c>
      <c r="BM261" s="105" t="s">
        <v>444</v>
      </c>
    </row>
    <row r="262" spans="2:65" s="1" customFormat="1" x14ac:dyDescent="0.2">
      <c r="B262" s="26"/>
      <c r="D262" s="204" t="s">
        <v>125</v>
      </c>
      <c r="F262" s="205" t="s">
        <v>443</v>
      </c>
      <c r="I262" s="107"/>
      <c r="L262" s="26"/>
      <c r="M262" s="108"/>
      <c r="T262" s="46"/>
      <c r="AT262" s="11" t="s">
        <v>125</v>
      </c>
      <c r="AU262" s="11" t="s">
        <v>66</v>
      </c>
    </row>
    <row r="263" spans="2:65" s="1" customFormat="1" ht="16.5" customHeight="1" x14ac:dyDescent="0.2">
      <c r="B263" s="26"/>
      <c r="C263" s="207" t="s">
        <v>445</v>
      </c>
      <c r="D263" s="207" t="s">
        <v>140</v>
      </c>
      <c r="E263" s="208" t="s">
        <v>446</v>
      </c>
      <c r="F263" s="209" t="s">
        <v>447</v>
      </c>
      <c r="G263" s="210" t="s">
        <v>121</v>
      </c>
      <c r="H263" s="211">
        <v>6</v>
      </c>
      <c r="I263" s="109"/>
      <c r="J263" s="215">
        <f>ROUND(I263*H263,2)</f>
        <v>0</v>
      </c>
      <c r="K263" s="110"/>
      <c r="L263" s="111"/>
      <c r="M263" s="112" t="s">
        <v>3</v>
      </c>
      <c r="N263" s="113" t="s">
        <v>37</v>
      </c>
      <c r="P263" s="103">
        <f>O263*H263</f>
        <v>0</v>
      </c>
      <c r="Q263" s="103">
        <v>0</v>
      </c>
      <c r="R263" s="103">
        <f>Q263*H263</f>
        <v>0</v>
      </c>
      <c r="S263" s="103">
        <v>0</v>
      </c>
      <c r="T263" s="104">
        <f>S263*H263</f>
        <v>0</v>
      </c>
      <c r="AR263" s="105" t="s">
        <v>143</v>
      </c>
      <c r="AT263" s="105" t="s">
        <v>140</v>
      </c>
      <c r="AU263" s="105" t="s">
        <v>66</v>
      </c>
      <c r="AY263" s="11" t="s">
        <v>123</v>
      </c>
      <c r="BE263" s="106">
        <f>IF(N263="základní",J263,0)</f>
        <v>0</v>
      </c>
      <c r="BF263" s="106">
        <f>IF(N263="snížená",J263,0)</f>
        <v>0</v>
      </c>
      <c r="BG263" s="106">
        <f>IF(N263="zákl. přenesená",J263,0)</f>
        <v>0</v>
      </c>
      <c r="BH263" s="106">
        <f>IF(N263="sníž. přenesená",J263,0)</f>
        <v>0</v>
      </c>
      <c r="BI263" s="106">
        <f>IF(N263="nulová",J263,0)</f>
        <v>0</v>
      </c>
      <c r="BJ263" s="11" t="s">
        <v>74</v>
      </c>
      <c r="BK263" s="106">
        <f>ROUND(I263*H263,2)</f>
        <v>0</v>
      </c>
      <c r="BL263" s="11" t="s">
        <v>122</v>
      </c>
      <c r="BM263" s="105" t="s">
        <v>448</v>
      </c>
    </row>
    <row r="264" spans="2:65" s="1" customFormat="1" x14ac:dyDescent="0.2">
      <c r="B264" s="26"/>
      <c r="D264" s="204" t="s">
        <v>125</v>
      </c>
      <c r="F264" s="205" t="s">
        <v>447</v>
      </c>
      <c r="I264" s="107"/>
      <c r="L264" s="26"/>
      <c r="M264" s="108"/>
      <c r="T264" s="46"/>
      <c r="AT264" s="11" t="s">
        <v>125</v>
      </c>
      <c r="AU264" s="11" t="s">
        <v>66</v>
      </c>
    </row>
    <row r="265" spans="2:65" s="1" customFormat="1" ht="24.2" customHeight="1" x14ac:dyDescent="0.2">
      <c r="B265" s="26"/>
      <c r="C265" s="199" t="s">
        <v>449</v>
      </c>
      <c r="D265" s="199" t="s">
        <v>118</v>
      </c>
      <c r="E265" s="200" t="s">
        <v>450</v>
      </c>
      <c r="F265" s="201" t="s">
        <v>451</v>
      </c>
      <c r="G265" s="202" t="s">
        <v>121</v>
      </c>
      <c r="H265" s="203">
        <v>1</v>
      </c>
      <c r="I265" s="99"/>
      <c r="J265" s="214">
        <f>ROUND(I265*H265,2)</f>
        <v>0</v>
      </c>
      <c r="K265" s="100"/>
      <c r="L265" s="26"/>
      <c r="M265" s="101" t="s">
        <v>3</v>
      </c>
      <c r="N265" s="102" t="s">
        <v>37</v>
      </c>
      <c r="P265" s="103">
        <f>O265*H265</f>
        <v>0</v>
      </c>
      <c r="Q265" s="103">
        <v>0</v>
      </c>
      <c r="R265" s="103">
        <f>Q265*H265</f>
        <v>0</v>
      </c>
      <c r="S265" s="103">
        <v>0</v>
      </c>
      <c r="T265" s="104">
        <f>S265*H265</f>
        <v>0</v>
      </c>
      <c r="AR265" s="105" t="s">
        <v>122</v>
      </c>
      <c r="AT265" s="105" t="s">
        <v>118</v>
      </c>
      <c r="AU265" s="105" t="s">
        <v>66</v>
      </c>
      <c r="AY265" s="11" t="s">
        <v>123</v>
      </c>
      <c r="BE265" s="106">
        <f>IF(N265="základní",J265,0)</f>
        <v>0</v>
      </c>
      <c r="BF265" s="106">
        <f>IF(N265="snížená",J265,0)</f>
        <v>0</v>
      </c>
      <c r="BG265" s="106">
        <f>IF(N265="zákl. přenesená",J265,0)</f>
        <v>0</v>
      </c>
      <c r="BH265" s="106">
        <f>IF(N265="sníž. přenesená",J265,0)</f>
        <v>0</v>
      </c>
      <c r="BI265" s="106">
        <f>IF(N265="nulová",J265,0)</f>
        <v>0</v>
      </c>
      <c r="BJ265" s="11" t="s">
        <v>74</v>
      </c>
      <c r="BK265" s="106">
        <f>ROUND(I265*H265,2)</f>
        <v>0</v>
      </c>
      <c r="BL265" s="11" t="s">
        <v>122</v>
      </c>
      <c r="BM265" s="105" t="s">
        <v>452</v>
      </c>
    </row>
    <row r="266" spans="2:65" s="1" customFormat="1" ht="29.25" x14ac:dyDescent="0.2">
      <c r="B266" s="26"/>
      <c r="D266" s="204" t="s">
        <v>125</v>
      </c>
      <c r="F266" s="205" t="s">
        <v>453</v>
      </c>
      <c r="I266" s="107"/>
      <c r="L266" s="26"/>
      <c r="M266" s="108"/>
      <c r="T266" s="46"/>
      <c r="AT266" s="11" t="s">
        <v>125</v>
      </c>
      <c r="AU266" s="11" t="s">
        <v>66</v>
      </c>
    </row>
    <row r="267" spans="2:65" s="1" customFormat="1" ht="21.75" customHeight="1" x14ac:dyDescent="0.2">
      <c r="B267" s="26"/>
      <c r="C267" s="199" t="s">
        <v>454</v>
      </c>
      <c r="D267" s="199" t="s">
        <v>118</v>
      </c>
      <c r="E267" s="200" t="s">
        <v>455</v>
      </c>
      <c r="F267" s="201" t="s">
        <v>456</v>
      </c>
      <c r="G267" s="202" t="s">
        <v>121</v>
      </c>
      <c r="H267" s="203">
        <v>1</v>
      </c>
      <c r="I267" s="99"/>
      <c r="J267" s="214">
        <f>ROUND(I267*H267,2)</f>
        <v>0</v>
      </c>
      <c r="K267" s="100"/>
      <c r="L267" s="26"/>
      <c r="M267" s="101" t="s">
        <v>3</v>
      </c>
      <c r="N267" s="102" t="s">
        <v>37</v>
      </c>
      <c r="P267" s="103">
        <f>O267*H267</f>
        <v>0</v>
      </c>
      <c r="Q267" s="103">
        <v>0</v>
      </c>
      <c r="R267" s="103">
        <f>Q267*H267</f>
        <v>0</v>
      </c>
      <c r="S267" s="103">
        <v>0</v>
      </c>
      <c r="T267" s="104">
        <f>S267*H267</f>
        <v>0</v>
      </c>
      <c r="AR267" s="105" t="s">
        <v>122</v>
      </c>
      <c r="AT267" s="105" t="s">
        <v>118</v>
      </c>
      <c r="AU267" s="105" t="s">
        <v>66</v>
      </c>
      <c r="AY267" s="11" t="s">
        <v>123</v>
      </c>
      <c r="BE267" s="106">
        <f>IF(N267="základní",J267,0)</f>
        <v>0</v>
      </c>
      <c r="BF267" s="106">
        <f>IF(N267="snížená",J267,0)</f>
        <v>0</v>
      </c>
      <c r="BG267" s="106">
        <f>IF(N267="zákl. přenesená",J267,0)</f>
        <v>0</v>
      </c>
      <c r="BH267" s="106">
        <f>IF(N267="sníž. přenesená",J267,0)</f>
        <v>0</v>
      </c>
      <c r="BI267" s="106">
        <f>IF(N267="nulová",J267,0)</f>
        <v>0</v>
      </c>
      <c r="BJ267" s="11" t="s">
        <v>74</v>
      </c>
      <c r="BK267" s="106">
        <f>ROUND(I267*H267,2)</f>
        <v>0</v>
      </c>
      <c r="BL267" s="11" t="s">
        <v>122</v>
      </c>
      <c r="BM267" s="105" t="s">
        <v>457</v>
      </c>
    </row>
    <row r="268" spans="2:65" s="1" customFormat="1" x14ac:dyDescent="0.2">
      <c r="B268" s="26"/>
      <c r="D268" s="204" t="s">
        <v>125</v>
      </c>
      <c r="F268" s="205" t="s">
        <v>456</v>
      </c>
      <c r="I268" s="107"/>
      <c r="L268" s="26"/>
      <c r="M268" s="108"/>
      <c r="T268" s="46"/>
      <c r="AT268" s="11" t="s">
        <v>125</v>
      </c>
      <c r="AU268" s="11" t="s">
        <v>66</v>
      </c>
    </row>
    <row r="269" spans="2:65" s="1" customFormat="1" ht="33" customHeight="1" x14ac:dyDescent="0.2">
      <c r="B269" s="26"/>
      <c r="C269" s="199" t="s">
        <v>458</v>
      </c>
      <c r="D269" s="199" t="s">
        <v>118</v>
      </c>
      <c r="E269" s="200" t="s">
        <v>459</v>
      </c>
      <c r="F269" s="201" t="s">
        <v>460</v>
      </c>
      <c r="G269" s="202" t="s">
        <v>121</v>
      </c>
      <c r="H269" s="203">
        <v>1</v>
      </c>
      <c r="I269" s="99"/>
      <c r="J269" s="214">
        <f>ROUND(I269*H269,2)</f>
        <v>0</v>
      </c>
      <c r="K269" s="100"/>
      <c r="L269" s="26"/>
      <c r="M269" s="101" t="s">
        <v>3</v>
      </c>
      <c r="N269" s="102" t="s">
        <v>37</v>
      </c>
      <c r="P269" s="103">
        <f>O269*H269</f>
        <v>0</v>
      </c>
      <c r="Q269" s="103">
        <v>0</v>
      </c>
      <c r="R269" s="103">
        <f>Q269*H269</f>
        <v>0</v>
      </c>
      <c r="S269" s="103">
        <v>0</v>
      </c>
      <c r="T269" s="104">
        <f>S269*H269</f>
        <v>0</v>
      </c>
      <c r="AR269" s="105" t="s">
        <v>122</v>
      </c>
      <c r="AT269" s="105" t="s">
        <v>118</v>
      </c>
      <c r="AU269" s="105" t="s">
        <v>66</v>
      </c>
      <c r="AY269" s="11" t="s">
        <v>123</v>
      </c>
      <c r="BE269" s="106">
        <f>IF(N269="základní",J269,0)</f>
        <v>0</v>
      </c>
      <c r="BF269" s="106">
        <f>IF(N269="snížená",J269,0)</f>
        <v>0</v>
      </c>
      <c r="BG269" s="106">
        <f>IF(N269="zákl. přenesená",J269,0)</f>
        <v>0</v>
      </c>
      <c r="BH269" s="106">
        <f>IF(N269="sníž. přenesená",J269,0)</f>
        <v>0</v>
      </c>
      <c r="BI269" s="106">
        <f>IF(N269="nulová",J269,0)</f>
        <v>0</v>
      </c>
      <c r="BJ269" s="11" t="s">
        <v>74</v>
      </c>
      <c r="BK269" s="106">
        <f>ROUND(I269*H269,2)</f>
        <v>0</v>
      </c>
      <c r="BL269" s="11" t="s">
        <v>122</v>
      </c>
      <c r="BM269" s="105" t="s">
        <v>461</v>
      </c>
    </row>
    <row r="270" spans="2:65" s="1" customFormat="1" ht="39" x14ac:dyDescent="0.2">
      <c r="B270" s="26"/>
      <c r="D270" s="204" t="s">
        <v>125</v>
      </c>
      <c r="F270" s="205" t="s">
        <v>462</v>
      </c>
      <c r="I270" s="107"/>
      <c r="L270" s="26"/>
      <c r="M270" s="108"/>
      <c r="T270" s="46"/>
      <c r="AT270" s="11" t="s">
        <v>125</v>
      </c>
      <c r="AU270" s="11" t="s">
        <v>66</v>
      </c>
    </row>
    <row r="271" spans="2:65" s="1" customFormat="1" ht="24.2" customHeight="1" x14ac:dyDescent="0.2">
      <c r="B271" s="26"/>
      <c r="C271" s="199" t="s">
        <v>463</v>
      </c>
      <c r="D271" s="199" t="s">
        <v>118</v>
      </c>
      <c r="E271" s="200" t="s">
        <v>464</v>
      </c>
      <c r="F271" s="201" t="s">
        <v>465</v>
      </c>
      <c r="G271" s="202" t="s">
        <v>121</v>
      </c>
      <c r="H271" s="203">
        <v>1</v>
      </c>
      <c r="I271" s="99"/>
      <c r="J271" s="214">
        <f>ROUND(I271*H271,2)</f>
        <v>0</v>
      </c>
      <c r="K271" s="100"/>
      <c r="L271" s="26"/>
      <c r="M271" s="101" t="s">
        <v>3</v>
      </c>
      <c r="N271" s="102" t="s">
        <v>37</v>
      </c>
      <c r="P271" s="103">
        <f>O271*H271</f>
        <v>0</v>
      </c>
      <c r="Q271" s="103">
        <v>0</v>
      </c>
      <c r="R271" s="103">
        <f>Q271*H271</f>
        <v>0</v>
      </c>
      <c r="S271" s="103">
        <v>0</v>
      </c>
      <c r="T271" s="104">
        <f>S271*H271</f>
        <v>0</v>
      </c>
      <c r="AR271" s="105" t="s">
        <v>122</v>
      </c>
      <c r="AT271" s="105" t="s">
        <v>118</v>
      </c>
      <c r="AU271" s="105" t="s">
        <v>66</v>
      </c>
      <c r="AY271" s="11" t="s">
        <v>123</v>
      </c>
      <c r="BE271" s="106">
        <f>IF(N271="základní",J271,0)</f>
        <v>0</v>
      </c>
      <c r="BF271" s="106">
        <f>IF(N271="snížená",J271,0)</f>
        <v>0</v>
      </c>
      <c r="BG271" s="106">
        <f>IF(N271="zákl. přenesená",J271,0)</f>
        <v>0</v>
      </c>
      <c r="BH271" s="106">
        <f>IF(N271="sníž. přenesená",J271,0)</f>
        <v>0</v>
      </c>
      <c r="BI271" s="106">
        <f>IF(N271="nulová",J271,0)</f>
        <v>0</v>
      </c>
      <c r="BJ271" s="11" t="s">
        <v>74</v>
      </c>
      <c r="BK271" s="106">
        <f>ROUND(I271*H271,2)</f>
        <v>0</v>
      </c>
      <c r="BL271" s="11" t="s">
        <v>122</v>
      </c>
      <c r="BM271" s="105" t="s">
        <v>466</v>
      </c>
    </row>
    <row r="272" spans="2:65" s="1" customFormat="1" ht="19.5" x14ac:dyDescent="0.2">
      <c r="B272" s="26"/>
      <c r="D272" s="204" t="s">
        <v>125</v>
      </c>
      <c r="F272" s="205" t="s">
        <v>465</v>
      </c>
      <c r="I272" s="107"/>
      <c r="L272" s="26"/>
      <c r="M272" s="108"/>
      <c r="T272" s="46"/>
      <c r="AT272" s="11" t="s">
        <v>125</v>
      </c>
      <c r="AU272" s="11" t="s">
        <v>66</v>
      </c>
    </row>
    <row r="273" spans="2:65" s="1" customFormat="1" ht="16.5" customHeight="1" x14ac:dyDescent="0.2">
      <c r="B273" s="26"/>
      <c r="C273" s="199" t="s">
        <v>467</v>
      </c>
      <c r="D273" s="199" t="s">
        <v>118</v>
      </c>
      <c r="E273" s="200" t="s">
        <v>468</v>
      </c>
      <c r="F273" s="201" t="s">
        <v>469</v>
      </c>
      <c r="G273" s="202" t="s">
        <v>121</v>
      </c>
      <c r="H273" s="203">
        <v>1</v>
      </c>
      <c r="I273" s="99"/>
      <c r="J273" s="214">
        <f>ROUND(I273*H273,2)</f>
        <v>0</v>
      </c>
      <c r="K273" s="100"/>
      <c r="L273" s="26"/>
      <c r="M273" s="101" t="s">
        <v>3</v>
      </c>
      <c r="N273" s="102" t="s">
        <v>37</v>
      </c>
      <c r="P273" s="103">
        <f>O273*H273</f>
        <v>0</v>
      </c>
      <c r="Q273" s="103">
        <v>0</v>
      </c>
      <c r="R273" s="103">
        <f>Q273*H273</f>
        <v>0</v>
      </c>
      <c r="S273" s="103">
        <v>0</v>
      </c>
      <c r="T273" s="104">
        <f>S273*H273</f>
        <v>0</v>
      </c>
      <c r="AR273" s="105" t="s">
        <v>122</v>
      </c>
      <c r="AT273" s="105" t="s">
        <v>118</v>
      </c>
      <c r="AU273" s="105" t="s">
        <v>66</v>
      </c>
      <c r="AY273" s="11" t="s">
        <v>123</v>
      </c>
      <c r="BE273" s="106">
        <f>IF(N273="základní",J273,0)</f>
        <v>0</v>
      </c>
      <c r="BF273" s="106">
        <f>IF(N273="snížená",J273,0)</f>
        <v>0</v>
      </c>
      <c r="BG273" s="106">
        <f>IF(N273="zákl. přenesená",J273,0)</f>
        <v>0</v>
      </c>
      <c r="BH273" s="106">
        <f>IF(N273="sníž. přenesená",J273,0)</f>
        <v>0</v>
      </c>
      <c r="BI273" s="106">
        <f>IF(N273="nulová",J273,0)</f>
        <v>0</v>
      </c>
      <c r="BJ273" s="11" t="s">
        <v>74</v>
      </c>
      <c r="BK273" s="106">
        <f>ROUND(I273*H273,2)</f>
        <v>0</v>
      </c>
      <c r="BL273" s="11" t="s">
        <v>122</v>
      </c>
      <c r="BM273" s="105" t="s">
        <v>470</v>
      </c>
    </row>
    <row r="274" spans="2:65" s="1" customFormat="1" ht="19.5" x14ac:dyDescent="0.2">
      <c r="B274" s="26"/>
      <c r="D274" s="204" t="s">
        <v>125</v>
      </c>
      <c r="F274" s="205" t="s">
        <v>471</v>
      </c>
      <c r="I274" s="107"/>
      <c r="L274" s="26"/>
      <c r="M274" s="108"/>
      <c r="T274" s="46"/>
      <c r="AT274" s="11" t="s">
        <v>125</v>
      </c>
      <c r="AU274" s="11" t="s">
        <v>66</v>
      </c>
    </row>
    <row r="275" spans="2:65" s="1" customFormat="1" ht="24.2" customHeight="1" x14ac:dyDescent="0.2">
      <c r="B275" s="26"/>
      <c r="C275" s="199" t="s">
        <v>472</v>
      </c>
      <c r="D275" s="199" t="s">
        <v>118</v>
      </c>
      <c r="E275" s="200" t="s">
        <v>473</v>
      </c>
      <c r="F275" s="201" t="s">
        <v>474</v>
      </c>
      <c r="G275" s="202" t="s">
        <v>121</v>
      </c>
      <c r="H275" s="203">
        <v>1</v>
      </c>
      <c r="I275" s="99"/>
      <c r="J275" s="214">
        <f>ROUND(I275*H275,2)</f>
        <v>0</v>
      </c>
      <c r="K275" s="100"/>
      <c r="L275" s="26"/>
      <c r="M275" s="101" t="s">
        <v>3</v>
      </c>
      <c r="N275" s="102" t="s">
        <v>37</v>
      </c>
      <c r="P275" s="103">
        <f>O275*H275</f>
        <v>0</v>
      </c>
      <c r="Q275" s="103">
        <v>0</v>
      </c>
      <c r="R275" s="103">
        <f>Q275*H275</f>
        <v>0</v>
      </c>
      <c r="S275" s="103">
        <v>0</v>
      </c>
      <c r="T275" s="104">
        <f>S275*H275</f>
        <v>0</v>
      </c>
      <c r="AR275" s="105" t="s">
        <v>122</v>
      </c>
      <c r="AT275" s="105" t="s">
        <v>118</v>
      </c>
      <c r="AU275" s="105" t="s">
        <v>66</v>
      </c>
      <c r="AY275" s="11" t="s">
        <v>123</v>
      </c>
      <c r="BE275" s="106">
        <f>IF(N275="základní",J275,0)</f>
        <v>0</v>
      </c>
      <c r="BF275" s="106">
        <f>IF(N275="snížená",J275,0)</f>
        <v>0</v>
      </c>
      <c r="BG275" s="106">
        <f>IF(N275="zákl. přenesená",J275,0)</f>
        <v>0</v>
      </c>
      <c r="BH275" s="106">
        <f>IF(N275="sníž. přenesená",J275,0)</f>
        <v>0</v>
      </c>
      <c r="BI275" s="106">
        <f>IF(N275="nulová",J275,0)</f>
        <v>0</v>
      </c>
      <c r="BJ275" s="11" t="s">
        <v>74</v>
      </c>
      <c r="BK275" s="106">
        <f>ROUND(I275*H275,2)</f>
        <v>0</v>
      </c>
      <c r="BL275" s="11" t="s">
        <v>122</v>
      </c>
      <c r="BM275" s="105" t="s">
        <v>475</v>
      </c>
    </row>
    <row r="276" spans="2:65" s="1" customFormat="1" ht="39" x14ac:dyDescent="0.2">
      <c r="B276" s="26"/>
      <c r="D276" s="204" t="s">
        <v>125</v>
      </c>
      <c r="F276" s="205" t="s">
        <v>476</v>
      </c>
      <c r="I276" s="107"/>
      <c r="L276" s="26"/>
      <c r="M276" s="108"/>
      <c r="T276" s="46"/>
      <c r="AT276" s="11" t="s">
        <v>125</v>
      </c>
      <c r="AU276" s="11" t="s">
        <v>66</v>
      </c>
    </row>
    <row r="277" spans="2:65" s="1" customFormat="1" ht="16.5" customHeight="1" x14ac:dyDescent="0.2">
      <c r="B277" s="26"/>
      <c r="C277" s="199" t="s">
        <v>477</v>
      </c>
      <c r="D277" s="199" t="s">
        <v>118</v>
      </c>
      <c r="E277" s="200" t="s">
        <v>478</v>
      </c>
      <c r="F277" s="201" t="s">
        <v>479</v>
      </c>
      <c r="G277" s="202" t="s">
        <v>121</v>
      </c>
      <c r="H277" s="203">
        <v>1</v>
      </c>
      <c r="I277" s="99"/>
      <c r="J277" s="214">
        <f>ROUND(I277*H277,2)</f>
        <v>0</v>
      </c>
      <c r="K277" s="100"/>
      <c r="L277" s="26"/>
      <c r="M277" s="101" t="s">
        <v>3</v>
      </c>
      <c r="N277" s="102" t="s">
        <v>37</v>
      </c>
      <c r="P277" s="103">
        <f>O277*H277</f>
        <v>0</v>
      </c>
      <c r="Q277" s="103">
        <v>0</v>
      </c>
      <c r="R277" s="103">
        <f>Q277*H277</f>
        <v>0</v>
      </c>
      <c r="S277" s="103">
        <v>0</v>
      </c>
      <c r="T277" s="104">
        <f>S277*H277</f>
        <v>0</v>
      </c>
      <c r="AR277" s="105" t="s">
        <v>122</v>
      </c>
      <c r="AT277" s="105" t="s">
        <v>118</v>
      </c>
      <c r="AU277" s="105" t="s">
        <v>66</v>
      </c>
      <c r="AY277" s="11" t="s">
        <v>123</v>
      </c>
      <c r="BE277" s="106">
        <f>IF(N277="základní",J277,0)</f>
        <v>0</v>
      </c>
      <c r="BF277" s="106">
        <f>IF(N277="snížená",J277,0)</f>
        <v>0</v>
      </c>
      <c r="BG277" s="106">
        <f>IF(N277="zákl. přenesená",J277,0)</f>
        <v>0</v>
      </c>
      <c r="BH277" s="106">
        <f>IF(N277="sníž. přenesená",J277,0)</f>
        <v>0</v>
      </c>
      <c r="BI277" s="106">
        <f>IF(N277="nulová",J277,0)</f>
        <v>0</v>
      </c>
      <c r="BJ277" s="11" t="s">
        <v>74</v>
      </c>
      <c r="BK277" s="106">
        <f>ROUND(I277*H277,2)</f>
        <v>0</v>
      </c>
      <c r="BL277" s="11" t="s">
        <v>122</v>
      </c>
      <c r="BM277" s="105" t="s">
        <v>480</v>
      </c>
    </row>
    <row r="278" spans="2:65" s="1" customFormat="1" ht="19.5" x14ac:dyDescent="0.2">
      <c r="B278" s="26"/>
      <c r="D278" s="204" t="s">
        <v>125</v>
      </c>
      <c r="F278" s="205" t="s">
        <v>481</v>
      </c>
      <c r="I278" s="107"/>
      <c r="L278" s="26"/>
      <c r="M278" s="108"/>
      <c r="T278" s="46"/>
      <c r="AT278" s="11" t="s">
        <v>125</v>
      </c>
      <c r="AU278" s="11" t="s">
        <v>66</v>
      </c>
    </row>
    <row r="279" spans="2:65" s="1" customFormat="1" ht="16.5" customHeight="1" x14ac:dyDescent="0.2">
      <c r="B279" s="26"/>
      <c r="C279" s="199" t="s">
        <v>482</v>
      </c>
      <c r="D279" s="199" t="s">
        <v>118</v>
      </c>
      <c r="E279" s="200" t="s">
        <v>483</v>
      </c>
      <c r="F279" s="201" t="s">
        <v>484</v>
      </c>
      <c r="G279" s="202" t="s">
        <v>485</v>
      </c>
      <c r="H279" s="203">
        <v>60</v>
      </c>
      <c r="I279" s="99"/>
      <c r="J279" s="214">
        <f>ROUND(I279*H279,2)</f>
        <v>0</v>
      </c>
      <c r="K279" s="100"/>
      <c r="L279" s="26"/>
      <c r="M279" s="101" t="s">
        <v>3</v>
      </c>
      <c r="N279" s="102" t="s">
        <v>37</v>
      </c>
      <c r="P279" s="103">
        <f>O279*H279</f>
        <v>0</v>
      </c>
      <c r="Q279" s="103">
        <v>0</v>
      </c>
      <c r="R279" s="103">
        <f>Q279*H279</f>
        <v>0</v>
      </c>
      <c r="S279" s="103">
        <v>0</v>
      </c>
      <c r="T279" s="104">
        <f>S279*H279</f>
        <v>0</v>
      </c>
      <c r="AR279" s="105" t="s">
        <v>122</v>
      </c>
      <c r="AT279" s="105" t="s">
        <v>118</v>
      </c>
      <c r="AU279" s="105" t="s">
        <v>66</v>
      </c>
      <c r="AY279" s="11" t="s">
        <v>123</v>
      </c>
      <c r="BE279" s="106">
        <f>IF(N279="základní",J279,0)</f>
        <v>0</v>
      </c>
      <c r="BF279" s="106">
        <f>IF(N279="snížená",J279,0)</f>
        <v>0</v>
      </c>
      <c r="BG279" s="106">
        <f>IF(N279="zákl. přenesená",J279,0)</f>
        <v>0</v>
      </c>
      <c r="BH279" s="106">
        <f>IF(N279="sníž. přenesená",J279,0)</f>
        <v>0</v>
      </c>
      <c r="BI279" s="106">
        <f>IF(N279="nulová",J279,0)</f>
        <v>0</v>
      </c>
      <c r="BJ279" s="11" t="s">
        <v>74</v>
      </c>
      <c r="BK279" s="106">
        <f>ROUND(I279*H279,2)</f>
        <v>0</v>
      </c>
      <c r="BL279" s="11" t="s">
        <v>122</v>
      </c>
      <c r="BM279" s="105" t="s">
        <v>486</v>
      </c>
    </row>
    <row r="280" spans="2:65" s="1" customFormat="1" ht="19.5" x14ac:dyDescent="0.2">
      <c r="B280" s="26"/>
      <c r="D280" s="204" t="s">
        <v>125</v>
      </c>
      <c r="F280" s="205" t="s">
        <v>487</v>
      </c>
      <c r="I280" s="107"/>
      <c r="L280" s="26"/>
      <c r="M280" s="108"/>
      <c r="T280" s="46"/>
      <c r="AT280" s="11" t="s">
        <v>125</v>
      </c>
      <c r="AU280" s="11" t="s">
        <v>66</v>
      </c>
    </row>
    <row r="281" spans="2:65" s="1" customFormat="1" ht="16.5" customHeight="1" x14ac:dyDescent="0.2">
      <c r="B281" s="26"/>
      <c r="C281" s="199" t="s">
        <v>488</v>
      </c>
      <c r="D281" s="199" t="s">
        <v>118</v>
      </c>
      <c r="E281" s="200" t="s">
        <v>489</v>
      </c>
      <c r="F281" s="201" t="s">
        <v>490</v>
      </c>
      <c r="G281" s="202" t="s">
        <v>485</v>
      </c>
      <c r="H281" s="203">
        <v>40</v>
      </c>
      <c r="I281" s="99"/>
      <c r="J281" s="214">
        <f>ROUND(I281*H281,2)</f>
        <v>0</v>
      </c>
      <c r="K281" s="100"/>
      <c r="L281" s="26"/>
      <c r="M281" s="101" t="s">
        <v>3</v>
      </c>
      <c r="N281" s="102" t="s">
        <v>37</v>
      </c>
      <c r="P281" s="103">
        <f>O281*H281</f>
        <v>0</v>
      </c>
      <c r="Q281" s="103">
        <v>0</v>
      </c>
      <c r="R281" s="103">
        <f>Q281*H281</f>
        <v>0</v>
      </c>
      <c r="S281" s="103">
        <v>0</v>
      </c>
      <c r="T281" s="104">
        <f>S281*H281</f>
        <v>0</v>
      </c>
      <c r="AR281" s="105" t="s">
        <v>122</v>
      </c>
      <c r="AT281" s="105" t="s">
        <v>118</v>
      </c>
      <c r="AU281" s="105" t="s">
        <v>66</v>
      </c>
      <c r="AY281" s="11" t="s">
        <v>123</v>
      </c>
      <c r="BE281" s="106">
        <f>IF(N281="základní",J281,0)</f>
        <v>0</v>
      </c>
      <c r="BF281" s="106">
        <f>IF(N281="snížená",J281,0)</f>
        <v>0</v>
      </c>
      <c r="BG281" s="106">
        <f>IF(N281="zákl. přenesená",J281,0)</f>
        <v>0</v>
      </c>
      <c r="BH281" s="106">
        <f>IF(N281="sníž. přenesená",J281,0)</f>
        <v>0</v>
      </c>
      <c r="BI281" s="106">
        <f>IF(N281="nulová",J281,0)</f>
        <v>0</v>
      </c>
      <c r="BJ281" s="11" t="s">
        <v>74</v>
      </c>
      <c r="BK281" s="106">
        <f>ROUND(I281*H281,2)</f>
        <v>0</v>
      </c>
      <c r="BL281" s="11" t="s">
        <v>122</v>
      </c>
      <c r="BM281" s="105" t="s">
        <v>491</v>
      </c>
    </row>
    <row r="282" spans="2:65" s="1" customFormat="1" ht="29.25" x14ac:dyDescent="0.2">
      <c r="B282" s="26"/>
      <c r="D282" s="204" t="s">
        <v>125</v>
      </c>
      <c r="F282" s="205" t="s">
        <v>492</v>
      </c>
      <c r="I282" s="107"/>
      <c r="L282" s="26"/>
      <c r="M282" s="108"/>
      <c r="T282" s="46"/>
      <c r="AT282" s="11" t="s">
        <v>125</v>
      </c>
      <c r="AU282" s="11" t="s">
        <v>66</v>
      </c>
    </row>
    <row r="283" spans="2:65" s="1" customFormat="1" ht="16.5" customHeight="1" x14ac:dyDescent="0.2">
      <c r="B283" s="26"/>
      <c r="C283" s="199" t="s">
        <v>493</v>
      </c>
      <c r="D283" s="199" t="s">
        <v>118</v>
      </c>
      <c r="E283" s="200" t="s">
        <v>494</v>
      </c>
      <c r="F283" s="201" t="s">
        <v>495</v>
      </c>
      <c r="G283" s="202" t="s">
        <v>485</v>
      </c>
      <c r="H283" s="203">
        <v>8</v>
      </c>
      <c r="I283" s="99"/>
      <c r="J283" s="214">
        <f>ROUND(I283*H283,2)</f>
        <v>0</v>
      </c>
      <c r="K283" s="100"/>
      <c r="L283" s="26"/>
      <c r="M283" s="101" t="s">
        <v>3</v>
      </c>
      <c r="N283" s="102" t="s">
        <v>37</v>
      </c>
      <c r="P283" s="103">
        <f>O283*H283</f>
        <v>0</v>
      </c>
      <c r="Q283" s="103">
        <v>0</v>
      </c>
      <c r="R283" s="103">
        <f>Q283*H283</f>
        <v>0</v>
      </c>
      <c r="S283" s="103">
        <v>0</v>
      </c>
      <c r="T283" s="104">
        <f>S283*H283</f>
        <v>0</v>
      </c>
      <c r="AR283" s="105" t="s">
        <v>122</v>
      </c>
      <c r="AT283" s="105" t="s">
        <v>118</v>
      </c>
      <c r="AU283" s="105" t="s">
        <v>66</v>
      </c>
      <c r="AY283" s="11" t="s">
        <v>123</v>
      </c>
      <c r="BE283" s="106">
        <f>IF(N283="základní",J283,0)</f>
        <v>0</v>
      </c>
      <c r="BF283" s="106">
        <f>IF(N283="snížená",J283,0)</f>
        <v>0</v>
      </c>
      <c r="BG283" s="106">
        <f>IF(N283="zákl. přenesená",J283,0)</f>
        <v>0</v>
      </c>
      <c r="BH283" s="106">
        <f>IF(N283="sníž. přenesená",J283,0)</f>
        <v>0</v>
      </c>
      <c r="BI283" s="106">
        <f>IF(N283="nulová",J283,0)</f>
        <v>0</v>
      </c>
      <c r="BJ283" s="11" t="s">
        <v>74</v>
      </c>
      <c r="BK283" s="106">
        <f>ROUND(I283*H283,2)</f>
        <v>0</v>
      </c>
      <c r="BL283" s="11" t="s">
        <v>122</v>
      </c>
      <c r="BM283" s="105" t="s">
        <v>496</v>
      </c>
    </row>
    <row r="284" spans="2:65" s="1" customFormat="1" x14ac:dyDescent="0.2">
      <c r="B284" s="26"/>
      <c r="D284" s="204" t="s">
        <v>125</v>
      </c>
      <c r="F284" s="205" t="s">
        <v>497</v>
      </c>
      <c r="I284" s="107"/>
      <c r="L284" s="26"/>
      <c r="M284" s="114"/>
      <c r="N284" s="115"/>
      <c r="O284" s="115"/>
      <c r="P284" s="115"/>
      <c r="Q284" s="115"/>
      <c r="R284" s="115"/>
      <c r="S284" s="115"/>
      <c r="T284" s="116"/>
      <c r="AT284" s="11" t="s">
        <v>125</v>
      </c>
      <c r="AU284" s="11" t="s">
        <v>66</v>
      </c>
    </row>
    <row r="285" spans="2:65" s="1" customFormat="1" ht="6.95" customHeight="1" x14ac:dyDescent="0.2">
      <c r="B285" s="35"/>
      <c r="C285" s="36"/>
      <c r="D285" s="36"/>
      <c r="E285" s="36"/>
      <c r="F285" s="36"/>
      <c r="G285" s="36"/>
      <c r="H285" s="36"/>
      <c r="I285" s="36"/>
      <c r="J285" s="36"/>
      <c r="K285" s="36"/>
      <c r="L285" s="26"/>
    </row>
  </sheetData>
  <sheetProtection algorithmName="SHA-512" hashValue="zxkaZr7Tk553/FBDm9qQ9bHP4Fyh7NoGPlJI53AWUHEGhZDPVU2mxlpeQRA+Prbjz89hO5wlk8urQFhr0pTecg==" saltValue="sYXqPynOL3m8PICQwt7FQA==" spinCount="100000" sheet="1" objects="1" scenarios="1"/>
  <autoFilter ref="C78:K284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8"/>
  <sheetViews>
    <sheetView showGridLines="0" topLeftCell="A5" workbookViewId="0">
      <selection activeCell="W81" sqref="W8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8" t="s">
        <v>6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1" t="s">
        <v>79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76</v>
      </c>
    </row>
    <row r="4" spans="2:46" ht="24.95" customHeight="1" x14ac:dyDescent="0.2">
      <c r="B4" s="14"/>
      <c r="D4" s="15" t="s">
        <v>98</v>
      </c>
      <c r="L4" s="14"/>
      <c r="M4" s="78" t="s">
        <v>11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21" t="s">
        <v>16</v>
      </c>
      <c r="L6" s="14"/>
    </row>
    <row r="7" spans="2:46" ht="16.5" customHeight="1" x14ac:dyDescent="0.2">
      <c r="B7" s="14"/>
      <c r="E7" s="258" t="str">
        <f>'Rekapitulace stavby'!K6</f>
        <v>Oprava osvětlení v žst. Kasejovice a žst Blatná</v>
      </c>
      <c r="F7" s="259"/>
      <c r="G7" s="259"/>
      <c r="H7" s="259"/>
      <c r="L7" s="14"/>
    </row>
    <row r="8" spans="2:46" s="1" customFormat="1" ht="12" customHeight="1" x14ac:dyDescent="0.2">
      <c r="B8" s="26"/>
      <c r="D8" s="21" t="s">
        <v>99</v>
      </c>
      <c r="L8" s="26"/>
    </row>
    <row r="9" spans="2:46" s="1" customFormat="1" ht="16.5" customHeight="1" x14ac:dyDescent="0.2">
      <c r="B9" s="26"/>
      <c r="E9" s="241" t="s">
        <v>498</v>
      </c>
      <c r="F9" s="257"/>
      <c r="G9" s="257"/>
      <c r="H9" s="257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1" t="s">
        <v>17</v>
      </c>
      <c r="F11" s="19" t="s">
        <v>3</v>
      </c>
      <c r="I11" s="21" t="s">
        <v>18</v>
      </c>
      <c r="J11" s="19" t="s">
        <v>3</v>
      </c>
      <c r="L11" s="26"/>
    </row>
    <row r="12" spans="2:46" s="1" customFormat="1" ht="12" customHeight="1" x14ac:dyDescent="0.2">
      <c r="B12" s="26"/>
      <c r="D12" s="21" t="s">
        <v>19</v>
      </c>
      <c r="F12" s="19" t="s">
        <v>1278</v>
      </c>
      <c r="I12" s="21" t="s">
        <v>21</v>
      </c>
      <c r="J12" s="43">
        <f>'Rekapitulace stavby'!AN8</f>
        <v>0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1" t="s">
        <v>22</v>
      </c>
      <c r="I14" s="21" t="s">
        <v>23</v>
      </c>
      <c r="J14" s="19">
        <v>70994234</v>
      </c>
      <c r="L14" s="26"/>
    </row>
    <row r="15" spans="2:46" s="1" customFormat="1" ht="18" customHeight="1" x14ac:dyDescent="0.2">
      <c r="B15" s="26"/>
      <c r="E15" s="19" t="s">
        <v>1277</v>
      </c>
      <c r="I15" s="21" t="s">
        <v>24</v>
      </c>
      <c r="J15" s="19" t="s">
        <v>1276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1" t="s">
        <v>1275</v>
      </c>
      <c r="I17" s="21" t="s">
        <v>23</v>
      </c>
      <c r="J17" s="197" t="str">
        <f>'Rekapitulace stavby'!AN13</f>
        <v>Vyplň údaj</v>
      </c>
      <c r="L17" s="26"/>
    </row>
    <row r="18" spans="2:12" s="1" customFormat="1" ht="18" customHeight="1" x14ac:dyDescent="0.2">
      <c r="B18" s="26"/>
      <c r="E18" s="261" t="str">
        <f>'Rekapitulace stavby'!E14</f>
        <v>Vyplň údaj</v>
      </c>
      <c r="F18" s="262"/>
      <c r="G18" s="262"/>
      <c r="H18" s="262"/>
      <c r="I18" s="21" t="s">
        <v>24</v>
      </c>
      <c r="J18" s="197" t="str">
        <f>'Rekapitulace stavby'!AN14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1"/>
      <c r="I20" s="21"/>
      <c r="J20" s="19" t="str">
        <f>IF('Rekapitulace stavby'!AN16="","",'Rekapitulace stavby'!AN16)</f>
        <v/>
      </c>
      <c r="L20" s="26"/>
    </row>
    <row r="21" spans="2:12" s="1" customFormat="1" ht="18" customHeight="1" x14ac:dyDescent="0.2">
      <c r="B21" s="26"/>
      <c r="E21" s="19" t="str">
        <f>IF('Rekapitulace stavby'!E17="","",'Rekapitulace stavby'!E17)</f>
        <v xml:space="preserve"> </v>
      </c>
      <c r="I21" s="21"/>
      <c r="J21" s="19" t="str">
        <f>IF('Rekapitulace stavby'!AN17="","",'Rekapitulace stavby'!AN17)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1"/>
      <c r="I23" s="21"/>
      <c r="J23" s="19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9" t="str">
        <f>IF('Rekapitulace stavby'!E20="","",'Rekapitulace stavby'!E20)</f>
        <v xml:space="preserve"> </v>
      </c>
      <c r="I24" s="21"/>
      <c r="J24" s="19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1" t="s">
        <v>31</v>
      </c>
      <c r="L26" s="26"/>
    </row>
    <row r="27" spans="2:12" s="7" customFormat="1" ht="16.5" customHeight="1" x14ac:dyDescent="0.2">
      <c r="B27" s="79"/>
      <c r="E27" s="235" t="s">
        <v>3</v>
      </c>
      <c r="F27" s="235"/>
      <c r="G27" s="235"/>
      <c r="H27" s="235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0" t="s">
        <v>32</v>
      </c>
      <c r="J30" s="56">
        <f>ROUND(J79,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 x14ac:dyDescent="0.2">
      <c r="B33" s="26"/>
      <c r="D33" s="81" t="s">
        <v>36</v>
      </c>
      <c r="E33" s="21" t="s">
        <v>37</v>
      </c>
      <c r="F33" s="82">
        <f>ROUND((SUM(BE79:BE167)),  2)</f>
        <v>0</v>
      </c>
      <c r="I33" s="83">
        <v>0.21</v>
      </c>
      <c r="J33" s="82">
        <f>ROUND(((SUM(BE79:BE167))*I33),  2)</f>
        <v>0</v>
      </c>
      <c r="L33" s="26"/>
    </row>
    <row r="34" spans="2:12" s="1" customFormat="1" ht="14.45" customHeight="1" x14ac:dyDescent="0.2">
      <c r="B34" s="26"/>
      <c r="E34" s="21" t="s">
        <v>38</v>
      </c>
      <c r="F34" s="82">
        <f>ROUND((SUM(BF79:BF167)),  2)</f>
        <v>0</v>
      </c>
      <c r="I34" s="83">
        <v>0.15</v>
      </c>
      <c r="J34" s="82">
        <f>ROUND(((SUM(BF79:BF167))*I34),  2)</f>
        <v>0</v>
      </c>
      <c r="L34" s="26"/>
    </row>
    <row r="35" spans="2:12" s="1" customFormat="1" ht="14.45" hidden="1" customHeight="1" x14ac:dyDescent="0.2">
      <c r="B35" s="26"/>
      <c r="E35" s="21" t="s">
        <v>39</v>
      </c>
      <c r="F35" s="82">
        <f>ROUND((SUM(BG79:BG167)),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 x14ac:dyDescent="0.2">
      <c r="B36" s="26"/>
      <c r="E36" s="21" t="s">
        <v>40</v>
      </c>
      <c r="F36" s="82">
        <f>ROUND((SUM(BH79:BH167)),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 x14ac:dyDescent="0.2">
      <c r="B37" s="26"/>
      <c r="E37" s="21" t="s">
        <v>41</v>
      </c>
      <c r="F37" s="82">
        <f>ROUND((SUM(BI79:BI167)),  2)</f>
        <v>0</v>
      </c>
      <c r="I37" s="83">
        <v>0</v>
      </c>
      <c r="J37" s="82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42</v>
      </c>
      <c r="E39" s="47"/>
      <c r="F39" s="47"/>
      <c r="G39" s="86" t="s">
        <v>43</v>
      </c>
      <c r="H39" s="87" t="s">
        <v>44</v>
      </c>
      <c r="I39" s="47"/>
      <c r="J39" s="88">
        <f>SUM(J30:J37)</f>
        <v>0</v>
      </c>
      <c r="K39" s="89"/>
      <c r="L39" s="26"/>
    </row>
    <row r="40" spans="2:12" s="1" customFormat="1" ht="14.45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 x14ac:dyDescent="0.2">
      <c r="B45" s="26"/>
      <c r="C45" s="15" t="s">
        <v>101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1" t="s">
        <v>16</v>
      </c>
      <c r="L47" s="26"/>
    </row>
    <row r="48" spans="2:12" s="1" customFormat="1" ht="16.5" customHeight="1" x14ac:dyDescent="0.2">
      <c r="B48" s="26"/>
      <c r="E48" s="258" t="str">
        <f>E7</f>
        <v>Oprava osvětlení v žst. Kasejovice a žst Blatná</v>
      </c>
      <c r="F48" s="259"/>
      <c r="G48" s="259"/>
      <c r="H48" s="259"/>
      <c r="L48" s="26"/>
    </row>
    <row r="49" spans="2:47" s="1" customFormat="1" ht="12" customHeight="1" x14ac:dyDescent="0.2">
      <c r="B49" s="26"/>
      <c r="C49" s="21" t="s">
        <v>99</v>
      </c>
      <c r="L49" s="26"/>
    </row>
    <row r="50" spans="2:47" s="1" customFormat="1" ht="16.5" customHeight="1" x14ac:dyDescent="0.2">
      <c r="B50" s="26"/>
      <c r="E50" s="241" t="str">
        <f>E9</f>
        <v xml:space="preserve">02 - žst. Kasejovice - Zemní práce </v>
      </c>
      <c r="F50" s="257"/>
      <c r="G50" s="257"/>
      <c r="H50" s="257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1" t="s">
        <v>19</v>
      </c>
      <c r="F52" s="19" t="str">
        <f>F12</f>
        <v>trať 191 dle JŘ, TÚ Blatná - Nepomuk</v>
      </c>
      <c r="I52" s="21" t="s">
        <v>21</v>
      </c>
      <c r="J52" s="43">
        <f>IF(J12="","",J12)</f>
        <v>0</v>
      </c>
      <c r="L52" s="26"/>
    </row>
    <row r="53" spans="2:47" s="1" customFormat="1" ht="6.95" customHeight="1" x14ac:dyDescent="0.2">
      <c r="B53" s="26"/>
      <c r="L53" s="26"/>
    </row>
    <row r="54" spans="2:47" s="1" customFormat="1" ht="15.2" customHeight="1" x14ac:dyDescent="0.2">
      <c r="B54" s="26"/>
      <c r="C54" s="21" t="s">
        <v>22</v>
      </c>
      <c r="F54" s="19" t="str">
        <f>E15</f>
        <v>Správa železnic, státní organizace, Oblastní ředitelství Plzeň</v>
      </c>
      <c r="I54" s="21" t="s">
        <v>27</v>
      </c>
      <c r="J54" s="24" t="str">
        <f>E21</f>
        <v xml:space="preserve"> </v>
      </c>
      <c r="L54" s="26"/>
    </row>
    <row r="55" spans="2:47" s="1" customFormat="1" ht="15.2" customHeight="1" x14ac:dyDescent="0.2">
      <c r="B55" s="26"/>
      <c r="C55" s="21" t="s">
        <v>25</v>
      </c>
      <c r="F55" s="19" t="str">
        <f>IF(E18="","",E18)</f>
        <v>Vyplň údaj</v>
      </c>
      <c r="I55" s="21" t="s">
        <v>30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102</v>
      </c>
      <c r="D57" s="84"/>
      <c r="E57" s="84"/>
      <c r="F57" s="84"/>
      <c r="G57" s="84"/>
      <c r="H57" s="84"/>
      <c r="I57" s="84"/>
      <c r="J57" s="91" t="s">
        <v>103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64</v>
      </c>
      <c r="J59" s="56">
        <f>J79</f>
        <v>0</v>
      </c>
      <c r="L59" s="26"/>
      <c r="AU59" s="11" t="s">
        <v>104</v>
      </c>
    </row>
    <row r="60" spans="2:47" s="1" customFormat="1" ht="21.75" customHeight="1" x14ac:dyDescent="0.2">
      <c r="B60" s="26"/>
      <c r="L60" s="26"/>
    </row>
    <row r="61" spans="2:47" s="1" customFormat="1" ht="6.95" customHeight="1" x14ac:dyDescent="0.2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6"/>
    </row>
    <row r="65" spans="2:65" s="1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6"/>
    </row>
    <row r="66" spans="2:65" s="1" customFormat="1" ht="24.95" customHeight="1" x14ac:dyDescent="0.2">
      <c r="B66" s="26"/>
      <c r="C66" s="15" t="s">
        <v>105</v>
      </c>
      <c r="L66" s="26"/>
    </row>
    <row r="67" spans="2:65" s="1" customFormat="1" ht="6.95" customHeight="1" x14ac:dyDescent="0.2">
      <c r="B67" s="26"/>
      <c r="L67" s="26"/>
    </row>
    <row r="68" spans="2:65" s="1" customFormat="1" ht="12" customHeight="1" x14ac:dyDescent="0.2">
      <c r="B68" s="26"/>
      <c r="C68" s="21" t="s">
        <v>16</v>
      </c>
      <c r="L68" s="26"/>
    </row>
    <row r="69" spans="2:65" s="1" customFormat="1" ht="16.5" customHeight="1" x14ac:dyDescent="0.2">
      <c r="B69" s="26"/>
      <c r="E69" s="258" t="str">
        <f>E7</f>
        <v>Oprava osvětlení v žst. Kasejovice a žst Blatná</v>
      </c>
      <c r="F69" s="259"/>
      <c r="G69" s="259"/>
      <c r="H69" s="259"/>
      <c r="L69" s="26"/>
    </row>
    <row r="70" spans="2:65" s="1" customFormat="1" ht="12" customHeight="1" x14ac:dyDescent="0.2">
      <c r="B70" s="26"/>
      <c r="C70" s="21" t="s">
        <v>99</v>
      </c>
      <c r="L70" s="26"/>
    </row>
    <row r="71" spans="2:65" s="1" customFormat="1" ht="16.5" customHeight="1" x14ac:dyDescent="0.2">
      <c r="B71" s="26"/>
      <c r="E71" s="241" t="str">
        <f>E9</f>
        <v xml:space="preserve">02 - žst. Kasejovice - Zemní práce </v>
      </c>
      <c r="F71" s="257"/>
      <c r="G71" s="257"/>
      <c r="H71" s="257"/>
      <c r="L71" s="26"/>
    </row>
    <row r="72" spans="2:65" s="1" customFormat="1" ht="6.95" customHeight="1" x14ac:dyDescent="0.2">
      <c r="B72" s="26"/>
      <c r="L72" s="26"/>
    </row>
    <row r="73" spans="2:65" s="1" customFormat="1" ht="12" customHeight="1" x14ac:dyDescent="0.2">
      <c r="B73" s="26"/>
      <c r="C73" s="21" t="s">
        <v>19</v>
      </c>
      <c r="F73" s="19" t="str">
        <f>F12</f>
        <v>trať 191 dle JŘ, TÚ Blatná - Nepomuk</v>
      </c>
      <c r="I73" s="21" t="s">
        <v>21</v>
      </c>
      <c r="J73" s="43">
        <f>IF(J12="","",J12)</f>
        <v>0</v>
      </c>
      <c r="L73" s="26"/>
    </row>
    <row r="74" spans="2:65" s="1" customFormat="1" ht="6.95" customHeight="1" x14ac:dyDescent="0.2">
      <c r="B74" s="26"/>
      <c r="L74" s="26"/>
    </row>
    <row r="75" spans="2:65" s="1" customFormat="1" ht="15.2" customHeight="1" x14ac:dyDescent="0.2">
      <c r="B75" s="26"/>
      <c r="C75" s="21" t="s">
        <v>22</v>
      </c>
      <c r="F75" s="19" t="str">
        <f>E15</f>
        <v>Správa železnic, státní organizace, Oblastní ředitelství Plzeň</v>
      </c>
      <c r="I75" s="21" t="s">
        <v>27</v>
      </c>
      <c r="J75" s="24" t="str">
        <f>E21</f>
        <v xml:space="preserve"> </v>
      </c>
      <c r="L75" s="26"/>
    </row>
    <row r="76" spans="2:65" s="1" customFormat="1" ht="15.2" customHeight="1" x14ac:dyDescent="0.2">
      <c r="B76" s="26"/>
      <c r="C76" s="21" t="s">
        <v>25</v>
      </c>
      <c r="F76" s="19" t="str">
        <f>IF(E18="","",E18)</f>
        <v>Vyplň údaj</v>
      </c>
      <c r="I76" s="21" t="s">
        <v>30</v>
      </c>
      <c r="J76" s="24" t="str">
        <f>E24</f>
        <v xml:space="preserve"> </v>
      </c>
      <c r="L76" s="26"/>
    </row>
    <row r="77" spans="2:65" s="1" customFormat="1" ht="10.35" customHeight="1" x14ac:dyDescent="0.2">
      <c r="B77" s="26"/>
      <c r="L77" s="26"/>
    </row>
    <row r="78" spans="2:65" s="8" customFormat="1" ht="29.25" customHeight="1" x14ac:dyDescent="0.2">
      <c r="B78" s="93"/>
      <c r="C78" s="198" t="s">
        <v>106</v>
      </c>
      <c r="D78" s="94" t="s">
        <v>51</v>
      </c>
      <c r="E78" s="94" t="s">
        <v>47</v>
      </c>
      <c r="F78" s="94" t="s">
        <v>48</v>
      </c>
      <c r="G78" s="94" t="s">
        <v>107</v>
      </c>
      <c r="H78" s="94" t="s">
        <v>108</v>
      </c>
      <c r="I78" s="94" t="s">
        <v>109</v>
      </c>
      <c r="J78" s="212" t="s">
        <v>103</v>
      </c>
      <c r="K78" s="95" t="s">
        <v>110</v>
      </c>
      <c r="L78" s="93"/>
      <c r="M78" s="49" t="s">
        <v>3</v>
      </c>
      <c r="N78" s="50" t="s">
        <v>36</v>
      </c>
      <c r="O78" s="50" t="s">
        <v>111</v>
      </c>
      <c r="P78" s="50" t="s">
        <v>112</v>
      </c>
      <c r="Q78" s="50" t="s">
        <v>113</v>
      </c>
      <c r="R78" s="50" t="s">
        <v>114</v>
      </c>
      <c r="S78" s="50" t="s">
        <v>115</v>
      </c>
      <c r="T78" s="51" t="s">
        <v>116</v>
      </c>
    </row>
    <row r="79" spans="2:65" s="1" customFormat="1" ht="22.9" customHeight="1" x14ac:dyDescent="0.25">
      <c r="B79" s="26"/>
      <c r="C79" s="54" t="s">
        <v>117</v>
      </c>
      <c r="J79" s="213">
        <f>BK79</f>
        <v>0</v>
      </c>
      <c r="L79" s="26"/>
      <c r="M79" s="52"/>
      <c r="N79" s="44"/>
      <c r="O79" s="44"/>
      <c r="P79" s="96">
        <f>SUM(P80:P167)</f>
        <v>0</v>
      </c>
      <c r="Q79" s="44"/>
      <c r="R79" s="96">
        <f>SUM(R80:R167)</f>
        <v>68.075289999999981</v>
      </c>
      <c r="S79" s="44"/>
      <c r="T79" s="97">
        <f>SUM(T80:T167)</f>
        <v>16.200000000000003</v>
      </c>
      <c r="AT79" s="11" t="s">
        <v>65</v>
      </c>
      <c r="AU79" s="11" t="s">
        <v>104</v>
      </c>
      <c r="BK79" s="98">
        <f>SUM(BK80:BK167)</f>
        <v>0</v>
      </c>
    </row>
    <row r="80" spans="2:65" s="1" customFormat="1" ht="16.5" customHeight="1" x14ac:dyDescent="0.2">
      <c r="B80" s="26"/>
      <c r="C80" s="199" t="s">
        <v>74</v>
      </c>
      <c r="D80" s="199" t="s">
        <v>118</v>
      </c>
      <c r="E80" s="200" t="s">
        <v>499</v>
      </c>
      <c r="F80" s="201" t="s">
        <v>500</v>
      </c>
      <c r="G80" s="202" t="s">
        <v>260</v>
      </c>
      <c r="H80" s="203">
        <v>150</v>
      </c>
      <c r="I80" s="99"/>
      <c r="J80" s="214">
        <f>ROUND(I80*H80,2)</f>
        <v>0</v>
      </c>
      <c r="K80" s="100"/>
      <c r="L80" s="26"/>
      <c r="M80" s="101" t="s">
        <v>3</v>
      </c>
      <c r="N80" s="102" t="s">
        <v>37</v>
      </c>
      <c r="P80" s="103">
        <f>O80*H80</f>
        <v>0</v>
      </c>
      <c r="Q80" s="103">
        <v>0</v>
      </c>
      <c r="R80" s="103">
        <f>Q80*H80</f>
        <v>0</v>
      </c>
      <c r="S80" s="103">
        <v>0</v>
      </c>
      <c r="T80" s="104">
        <f>S80*H80</f>
        <v>0</v>
      </c>
      <c r="AR80" s="105" t="s">
        <v>122</v>
      </c>
      <c r="AT80" s="105" t="s">
        <v>118</v>
      </c>
      <c r="AU80" s="105" t="s">
        <v>66</v>
      </c>
      <c r="AY80" s="11" t="s">
        <v>123</v>
      </c>
      <c r="BE80" s="106">
        <f>IF(N80="základní",J80,0)</f>
        <v>0</v>
      </c>
      <c r="BF80" s="106">
        <f>IF(N80="snížená",J80,0)</f>
        <v>0</v>
      </c>
      <c r="BG80" s="106">
        <f>IF(N80="zákl. přenesená",J80,0)</f>
        <v>0</v>
      </c>
      <c r="BH80" s="106">
        <f>IF(N80="sníž. přenesená",J80,0)</f>
        <v>0</v>
      </c>
      <c r="BI80" s="106">
        <f>IF(N80="nulová",J80,0)</f>
        <v>0</v>
      </c>
      <c r="BJ80" s="11" t="s">
        <v>74</v>
      </c>
      <c r="BK80" s="106">
        <f>ROUND(I80*H80,2)</f>
        <v>0</v>
      </c>
      <c r="BL80" s="11" t="s">
        <v>122</v>
      </c>
      <c r="BM80" s="105" t="s">
        <v>501</v>
      </c>
    </row>
    <row r="81" spans="2:65" s="1" customFormat="1" ht="19.5" x14ac:dyDescent="0.2">
      <c r="B81" s="26"/>
      <c r="D81" s="204" t="s">
        <v>125</v>
      </c>
      <c r="F81" s="205" t="s">
        <v>502</v>
      </c>
      <c r="I81" s="107"/>
      <c r="L81" s="26"/>
      <c r="M81" s="108"/>
      <c r="T81" s="46"/>
      <c r="AT81" s="11" t="s">
        <v>125</v>
      </c>
      <c r="AU81" s="11" t="s">
        <v>66</v>
      </c>
    </row>
    <row r="82" spans="2:65" s="1" customFormat="1" x14ac:dyDescent="0.2">
      <c r="B82" s="26"/>
      <c r="D82" s="216" t="s">
        <v>503</v>
      </c>
      <c r="F82" s="217" t="s">
        <v>504</v>
      </c>
      <c r="I82" s="107"/>
      <c r="L82" s="26"/>
      <c r="M82" s="108"/>
      <c r="T82" s="46"/>
      <c r="AT82" s="11" t="s">
        <v>503</v>
      </c>
      <c r="AU82" s="11" t="s">
        <v>66</v>
      </c>
    </row>
    <row r="83" spans="2:65" s="1" customFormat="1" ht="19.5" x14ac:dyDescent="0.2">
      <c r="B83" s="26"/>
      <c r="D83" s="204" t="s">
        <v>127</v>
      </c>
      <c r="F83" s="206" t="s">
        <v>505</v>
      </c>
      <c r="I83" s="107"/>
      <c r="L83" s="26"/>
      <c r="M83" s="108"/>
      <c r="T83" s="46"/>
      <c r="AT83" s="11" t="s">
        <v>127</v>
      </c>
      <c r="AU83" s="11" t="s">
        <v>66</v>
      </c>
    </row>
    <row r="84" spans="2:65" s="1" customFormat="1" ht="21.75" customHeight="1" x14ac:dyDescent="0.2">
      <c r="B84" s="26"/>
      <c r="C84" s="199" t="s">
        <v>76</v>
      </c>
      <c r="D84" s="199" t="s">
        <v>118</v>
      </c>
      <c r="E84" s="200" t="s">
        <v>506</v>
      </c>
      <c r="F84" s="201" t="s">
        <v>507</v>
      </c>
      <c r="G84" s="202" t="s">
        <v>260</v>
      </c>
      <c r="H84" s="203">
        <v>25</v>
      </c>
      <c r="I84" s="99"/>
      <c r="J84" s="214">
        <f>ROUND(I84*H84,2)</f>
        <v>0</v>
      </c>
      <c r="K84" s="100"/>
      <c r="L84" s="26"/>
      <c r="M84" s="101" t="s">
        <v>3</v>
      </c>
      <c r="N84" s="102" t="s">
        <v>37</v>
      </c>
      <c r="P84" s="103">
        <f>O84*H84</f>
        <v>0</v>
      </c>
      <c r="Q84" s="103">
        <v>0</v>
      </c>
      <c r="R84" s="103">
        <f>Q84*H84</f>
        <v>0</v>
      </c>
      <c r="S84" s="103">
        <v>0</v>
      </c>
      <c r="T84" s="104">
        <f>S84*H84</f>
        <v>0</v>
      </c>
      <c r="AR84" s="105" t="s">
        <v>122</v>
      </c>
      <c r="AT84" s="105" t="s">
        <v>118</v>
      </c>
      <c r="AU84" s="105" t="s">
        <v>66</v>
      </c>
      <c r="AY84" s="11" t="s">
        <v>123</v>
      </c>
      <c r="BE84" s="106">
        <f>IF(N84="základní",J84,0)</f>
        <v>0</v>
      </c>
      <c r="BF84" s="106">
        <f>IF(N84="snížená",J84,0)</f>
        <v>0</v>
      </c>
      <c r="BG84" s="106">
        <f>IF(N84="zákl. přenesená",J84,0)</f>
        <v>0</v>
      </c>
      <c r="BH84" s="106">
        <f>IF(N84="sníž. přenesená",J84,0)</f>
        <v>0</v>
      </c>
      <c r="BI84" s="106">
        <f>IF(N84="nulová",J84,0)</f>
        <v>0</v>
      </c>
      <c r="BJ84" s="11" t="s">
        <v>74</v>
      </c>
      <c r="BK84" s="106">
        <f>ROUND(I84*H84,2)</f>
        <v>0</v>
      </c>
      <c r="BL84" s="11" t="s">
        <v>122</v>
      </c>
      <c r="BM84" s="105" t="s">
        <v>508</v>
      </c>
    </row>
    <row r="85" spans="2:65" s="1" customFormat="1" x14ac:dyDescent="0.2">
      <c r="B85" s="26"/>
      <c r="D85" s="204" t="s">
        <v>125</v>
      </c>
      <c r="F85" s="205" t="s">
        <v>509</v>
      </c>
      <c r="I85" s="107"/>
      <c r="L85" s="26"/>
      <c r="M85" s="108"/>
      <c r="T85" s="46"/>
      <c r="AT85" s="11" t="s">
        <v>125</v>
      </c>
      <c r="AU85" s="11" t="s">
        <v>66</v>
      </c>
    </row>
    <row r="86" spans="2:65" s="1" customFormat="1" x14ac:dyDescent="0.2">
      <c r="B86" s="26"/>
      <c r="D86" s="216" t="s">
        <v>503</v>
      </c>
      <c r="F86" s="217" t="s">
        <v>510</v>
      </c>
      <c r="I86" s="107"/>
      <c r="L86" s="26"/>
      <c r="M86" s="108"/>
      <c r="T86" s="46"/>
      <c r="AT86" s="11" t="s">
        <v>503</v>
      </c>
      <c r="AU86" s="11" t="s">
        <v>66</v>
      </c>
    </row>
    <row r="87" spans="2:65" s="1" customFormat="1" ht="16.5" customHeight="1" x14ac:dyDescent="0.2">
      <c r="B87" s="26"/>
      <c r="C87" s="199" t="s">
        <v>134</v>
      </c>
      <c r="D87" s="199" t="s">
        <v>118</v>
      </c>
      <c r="E87" s="200" t="s">
        <v>511</v>
      </c>
      <c r="F87" s="201" t="s">
        <v>512</v>
      </c>
      <c r="G87" s="202" t="s">
        <v>513</v>
      </c>
      <c r="H87" s="203">
        <v>100</v>
      </c>
      <c r="I87" s="99"/>
      <c r="J87" s="214">
        <f>ROUND(I87*H87,2)</f>
        <v>0</v>
      </c>
      <c r="K87" s="100"/>
      <c r="L87" s="26"/>
      <c r="M87" s="101" t="s">
        <v>3</v>
      </c>
      <c r="N87" s="102" t="s">
        <v>37</v>
      </c>
      <c r="P87" s="103">
        <f>O87*H87</f>
        <v>0</v>
      </c>
      <c r="Q87" s="103">
        <v>2.2000000000000001E-4</v>
      </c>
      <c r="R87" s="103">
        <f>Q87*H87</f>
        <v>2.2000000000000002E-2</v>
      </c>
      <c r="S87" s="103">
        <v>2E-3</v>
      </c>
      <c r="T87" s="104">
        <f>S87*H87</f>
        <v>0.2</v>
      </c>
      <c r="AR87" s="105" t="s">
        <v>122</v>
      </c>
      <c r="AT87" s="105" t="s">
        <v>118</v>
      </c>
      <c r="AU87" s="105" t="s">
        <v>66</v>
      </c>
      <c r="AY87" s="11" t="s">
        <v>123</v>
      </c>
      <c r="BE87" s="106">
        <f>IF(N87="základní",J87,0)</f>
        <v>0</v>
      </c>
      <c r="BF87" s="106">
        <f>IF(N87="snížená",J87,0)</f>
        <v>0</v>
      </c>
      <c r="BG87" s="106">
        <f>IF(N87="zákl. přenesená",J87,0)</f>
        <v>0</v>
      </c>
      <c r="BH87" s="106">
        <f>IF(N87="sníž. přenesená",J87,0)</f>
        <v>0</v>
      </c>
      <c r="BI87" s="106">
        <f>IF(N87="nulová",J87,0)</f>
        <v>0</v>
      </c>
      <c r="BJ87" s="11" t="s">
        <v>74</v>
      </c>
      <c r="BK87" s="106">
        <f>ROUND(I87*H87,2)</f>
        <v>0</v>
      </c>
      <c r="BL87" s="11" t="s">
        <v>122</v>
      </c>
      <c r="BM87" s="105" t="s">
        <v>514</v>
      </c>
    </row>
    <row r="88" spans="2:65" s="1" customFormat="1" ht="19.5" x14ac:dyDescent="0.2">
      <c r="B88" s="26"/>
      <c r="D88" s="204" t="s">
        <v>125</v>
      </c>
      <c r="F88" s="205" t="s">
        <v>515</v>
      </c>
      <c r="I88" s="107"/>
      <c r="L88" s="26"/>
      <c r="M88" s="108"/>
      <c r="T88" s="46"/>
      <c r="AT88" s="11" t="s">
        <v>125</v>
      </c>
      <c r="AU88" s="11" t="s">
        <v>66</v>
      </c>
    </row>
    <row r="89" spans="2:65" s="1" customFormat="1" ht="16.5" customHeight="1" x14ac:dyDescent="0.2">
      <c r="B89" s="26"/>
      <c r="C89" s="199" t="s">
        <v>122</v>
      </c>
      <c r="D89" s="199" t="s">
        <v>118</v>
      </c>
      <c r="E89" s="200" t="s">
        <v>516</v>
      </c>
      <c r="F89" s="201" t="s">
        <v>517</v>
      </c>
      <c r="G89" s="202" t="s">
        <v>260</v>
      </c>
      <c r="H89" s="203">
        <v>170</v>
      </c>
      <c r="I89" s="99"/>
      <c r="J89" s="214">
        <f>ROUND(I89*H89,2)</f>
        <v>0</v>
      </c>
      <c r="K89" s="100"/>
      <c r="L89" s="26"/>
      <c r="M89" s="101" t="s">
        <v>3</v>
      </c>
      <c r="N89" s="102" t="s">
        <v>37</v>
      </c>
      <c r="P89" s="103">
        <f>O89*H89</f>
        <v>0</v>
      </c>
      <c r="Q89" s="103">
        <v>0</v>
      </c>
      <c r="R89" s="103">
        <f>Q89*H89</f>
        <v>0</v>
      </c>
      <c r="S89" s="103">
        <v>0</v>
      </c>
      <c r="T89" s="104">
        <f>S89*H89</f>
        <v>0</v>
      </c>
      <c r="AR89" s="105" t="s">
        <v>122</v>
      </c>
      <c r="AT89" s="105" t="s">
        <v>118</v>
      </c>
      <c r="AU89" s="105" t="s">
        <v>66</v>
      </c>
      <c r="AY89" s="11" t="s">
        <v>123</v>
      </c>
      <c r="BE89" s="106">
        <f>IF(N89="základní",J89,0)</f>
        <v>0</v>
      </c>
      <c r="BF89" s="106">
        <f>IF(N89="snížená",J89,0)</f>
        <v>0</v>
      </c>
      <c r="BG89" s="106">
        <f>IF(N89="zákl. přenesená",J89,0)</f>
        <v>0</v>
      </c>
      <c r="BH89" s="106">
        <f>IF(N89="sníž. přenesená",J89,0)</f>
        <v>0</v>
      </c>
      <c r="BI89" s="106">
        <f>IF(N89="nulová",J89,0)</f>
        <v>0</v>
      </c>
      <c r="BJ89" s="11" t="s">
        <v>74</v>
      </c>
      <c r="BK89" s="106">
        <f>ROUND(I89*H89,2)</f>
        <v>0</v>
      </c>
      <c r="BL89" s="11" t="s">
        <v>122</v>
      </c>
      <c r="BM89" s="105" t="s">
        <v>518</v>
      </c>
    </row>
    <row r="90" spans="2:65" s="1" customFormat="1" x14ac:dyDescent="0.2">
      <c r="B90" s="26"/>
      <c r="D90" s="204" t="s">
        <v>125</v>
      </c>
      <c r="F90" s="205" t="s">
        <v>517</v>
      </c>
      <c r="I90" s="107"/>
      <c r="L90" s="26"/>
      <c r="M90" s="108"/>
      <c r="T90" s="46"/>
      <c r="AT90" s="11" t="s">
        <v>125</v>
      </c>
      <c r="AU90" s="11" t="s">
        <v>66</v>
      </c>
    </row>
    <row r="91" spans="2:65" s="1" customFormat="1" ht="19.5" x14ac:dyDescent="0.2">
      <c r="B91" s="26"/>
      <c r="D91" s="204" t="s">
        <v>127</v>
      </c>
      <c r="F91" s="206" t="s">
        <v>519</v>
      </c>
      <c r="I91" s="107"/>
      <c r="L91" s="26"/>
      <c r="M91" s="108"/>
      <c r="T91" s="46"/>
      <c r="AT91" s="11" t="s">
        <v>127</v>
      </c>
      <c r="AU91" s="11" t="s">
        <v>66</v>
      </c>
    </row>
    <row r="92" spans="2:65" s="1" customFormat="1" ht="16.5" customHeight="1" x14ac:dyDescent="0.2">
      <c r="B92" s="26"/>
      <c r="C92" s="207" t="s">
        <v>146</v>
      </c>
      <c r="D92" s="207" t="s">
        <v>140</v>
      </c>
      <c r="E92" s="208" t="s">
        <v>520</v>
      </c>
      <c r="F92" s="209" t="s">
        <v>521</v>
      </c>
      <c r="G92" s="210" t="s">
        <v>260</v>
      </c>
      <c r="H92" s="211">
        <v>170</v>
      </c>
      <c r="I92" s="109"/>
      <c r="J92" s="215">
        <f>ROUND(I92*H92,2)</f>
        <v>0</v>
      </c>
      <c r="K92" s="110"/>
      <c r="L92" s="111"/>
      <c r="M92" s="112" t="s">
        <v>3</v>
      </c>
      <c r="N92" s="113" t="s">
        <v>37</v>
      </c>
      <c r="P92" s="103">
        <f>O92*H92</f>
        <v>0</v>
      </c>
      <c r="Q92" s="103">
        <v>6.8999999999999997E-4</v>
      </c>
      <c r="R92" s="103">
        <f>Q92*H92</f>
        <v>0.11729999999999999</v>
      </c>
      <c r="S92" s="103">
        <v>0</v>
      </c>
      <c r="T92" s="104">
        <f>S92*H92</f>
        <v>0</v>
      </c>
      <c r="AR92" s="105" t="s">
        <v>143</v>
      </c>
      <c r="AT92" s="105" t="s">
        <v>140</v>
      </c>
      <c r="AU92" s="105" t="s">
        <v>66</v>
      </c>
      <c r="AY92" s="11" t="s">
        <v>123</v>
      </c>
      <c r="BE92" s="106">
        <f>IF(N92="základní",J92,0)</f>
        <v>0</v>
      </c>
      <c r="BF92" s="106">
        <f>IF(N92="snížená",J92,0)</f>
        <v>0</v>
      </c>
      <c r="BG92" s="106">
        <f>IF(N92="zákl. přenesená",J92,0)</f>
        <v>0</v>
      </c>
      <c r="BH92" s="106">
        <f>IF(N92="sníž. přenesená",J92,0)</f>
        <v>0</v>
      </c>
      <c r="BI92" s="106">
        <f>IF(N92="nulová",J92,0)</f>
        <v>0</v>
      </c>
      <c r="BJ92" s="11" t="s">
        <v>74</v>
      </c>
      <c r="BK92" s="106">
        <f>ROUND(I92*H92,2)</f>
        <v>0</v>
      </c>
      <c r="BL92" s="11" t="s">
        <v>122</v>
      </c>
      <c r="BM92" s="105" t="s">
        <v>522</v>
      </c>
    </row>
    <row r="93" spans="2:65" s="1" customFormat="1" x14ac:dyDescent="0.2">
      <c r="B93" s="26"/>
      <c r="D93" s="204" t="s">
        <v>125</v>
      </c>
      <c r="F93" s="205" t="s">
        <v>521</v>
      </c>
      <c r="I93" s="107"/>
      <c r="L93" s="26"/>
      <c r="M93" s="108"/>
      <c r="T93" s="46"/>
      <c r="AT93" s="11" t="s">
        <v>125</v>
      </c>
      <c r="AU93" s="11" t="s">
        <v>66</v>
      </c>
    </row>
    <row r="94" spans="2:65" s="1" customFormat="1" ht="19.5" x14ac:dyDescent="0.2">
      <c r="B94" s="26"/>
      <c r="D94" s="204" t="s">
        <v>127</v>
      </c>
      <c r="F94" s="206" t="s">
        <v>519</v>
      </c>
      <c r="I94" s="107"/>
      <c r="L94" s="26"/>
      <c r="M94" s="108"/>
      <c r="T94" s="46"/>
      <c r="AT94" s="11" t="s">
        <v>127</v>
      </c>
      <c r="AU94" s="11" t="s">
        <v>66</v>
      </c>
    </row>
    <row r="95" spans="2:65" s="1" customFormat="1" ht="16.5" customHeight="1" x14ac:dyDescent="0.2">
      <c r="B95" s="26"/>
      <c r="C95" s="199" t="s">
        <v>152</v>
      </c>
      <c r="D95" s="199" t="s">
        <v>118</v>
      </c>
      <c r="E95" s="200" t="s">
        <v>523</v>
      </c>
      <c r="F95" s="201" t="s">
        <v>524</v>
      </c>
      <c r="G95" s="202" t="s">
        <v>525</v>
      </c>
      <c r="H95" s="203">
        <v>12</v>
      </c>
      <c r="I95" s="99"/>
      <c r="J95" s="214">
        <f>ROUND(I95*H95,2)</f>
        <v>0</v>
      </c>
      <c r="K95" s="100"/>
      <c r="L95" s="26"/>
      <c r="M95" s="101" t="s">
        <v>3</v>
      </c>
      <c r="N95" s="102" t="s">
        <v>37</v>
      </c>
      <c r="P95" s="103">
        <f>O95*H95</f>
        <v>0</v>
      </c>
      <c r="Q95" s="103">
        <v>0</v>
      </c>
      <c r="R95" s="103">
        <f>Q95*H95</f>
        <v>0</v>
      </c>
      <c r="S95" s="103">
        <v>0</v>
      </c>
      <c r="T95" s="104">
        <f>S95*H95</f>
        <v>0</v>
      </c>
      <c r="AR95" s="105" t="s">
        <v>122</v>
      </c>
      <c r="AT95" s="105" t="s">
        <v>118</v>
      </c>
      <c r="AU95" s="105" t="s">
        <v>66</v>
      </c>
      <c r="AY95" s="11" t="s">
        <v>123</v>
      </c>
      <c r="BE95" s="106">
        <f>IF(N95="základní",J95,0)</f>
        <v>0</v>
      </c>
      <c r="BF95" s="106">
        <f>IF(N95="snížená",J95,0)</f>
        <v>0</v>
      </c>
      <c r="BG95" s="106">
        <f>IF(N95="zákl. přenesená",J95,0)</f>
        <v>0</v>
      </c>
      <c r="BH95" s="106">
        <f>IF(N95="sníž. přenesená",J95,0)</f>
        <v>0</v>
      </c>
      <c r="BI95" s="106">
        <f>IF(N95="nulová",J95,0)</f>
        <v>0</v>
      </c>
      <c r="BJ95" s="11" t="s">
        <v>74</v>
      </c>
      <c r="BK95" s="106">
        <f>ROUND(I95*H95,2)</f>
        <v>0</v>
      </c>
      <c r="BL95" s="11" t="s">
        <v>122</v>
      </c>
      <c r="BM95" s="105" t="s">
        <v>526</v>
      </c>
    </row>
    <row r="96" spans="2:65" s="1" customFormat="1" ht="19.5" x14ac:dyDescent="0.2">
      <c r="B96" s="26"/>
      <c r="D96" s="204" t="s">
        <v>125</v>
      </c>
      <c r="F96" s="205" t="s">
        <v>527</v>
      </c>
      <c r="I96" s="107"/>
      <c r="L96" s="26"/>
      <c r="M96" s="108"/>
      <c r="T96" s="46"/>
      <c r="AT96" s="11" t="s">
        <v>125</v>
      </c>
      <c r="AU96" s="11" t="s">
        <v>66</v>
      </c>
    </row>
    <row r="97" spans="2:65" s="1" customFormat="1" x14ac:dyDescent="0.2">
      <c r="B97" s="26"/>
      <c r="D97" s="216" t="s">
        <v>503</v>
      </c>
      <c r="F97" s="217" t="s">
        <v>528</v>
      </c>
      <c r="I97" s="107"/>
      <c r="L97" s="26"/>
      <c r="M97" s="108"/>
      <c r="T97" s="46"/>
      <c r="AT97" s="11" t="s">
        <v>503</v>
      </c>
      <c r="AU97" s="11" t="s">
        <v>66</v>
      </c>
    </row>
    <row r="98" spans="2:65" s="1" customFormat="1" ht="16.5" customHeight="1" x14ac:dyDescent="0.2">
      <c r="B98" s="26"/>
      <c r="C98" s="199" t="s">
        <v>156</v>
      </c>
      <c r="D98" s="199" t="s">
        <v>118</v>
      </c>
      <c r="E98" s="200" t="s">
        <v>529</v>
      </c>
      <c r="F98" s="201" t="s">
        <v>530</v>
      </c>
      <c r="G98" s="202" t="s">
        <v>525</v>
      </c>
      <c r="H98" s="203">
        <v>10</v>
      </c>
      <c r="I98" s="99"/>
      <c r="J98" s="214">
        <f>ROUND(I98*H98,2)</f>
        <v>0</v>
      </c>
      <c r="K98" s="100"/>
      <c r="L98" s="26"/>
      <c r="M98" s="101" t="s">
        <v>3</v>
      </c>
      <c r="N98" s="102" t="s">
        <v>37</v>
      </c>
      <c r="P98" s="103">
        <f>O98*H98</f>
        <v>0</v>
      </c>
      <c r="Q98" s="103">
        <v>2.3010199999999998</v>
      </c>
      <c r="R98" s="103">
        <f>Q98*H98</f>
        <v>23.010199999999998</v>
      </c>
      <c r="S98" s="103">
        <v>0</v>
      </c>
      <c r="T98" s="104">
        <f>S98*H98</f>
        <v>0</v>
      </c>
      <c r="AR98" s="105" t="s">
        <v>122</v>
      </c>
      <c r="AT98" s="105" t="s">
        <v>118</v>
      </c>
      <c r="AU98" s="105" t="s">
        <v>66</v>
      </c>
      <c r="AY98" s="11" t="s">
        <v>123</v>
      </c>
      <c r="BE98" s="106">
        <f>IF(N98="základní",J98,0)</f>
        <v>0</v>
      </c>
      <c r="BF98" s="106">
        <f>IF(N98="snížená",J98,0)</f>
        <v>0</v>
      </c>
      <c r="BG98" s="106">
        <f>IF(N98="zákl. přenesená",J98,0)</f>
        <v>0</v>
      </c>
      <c r="BH98" s="106">
        <f>IF(N98="sníž. přenesená",J98,0)</f>
        <v>0</v>
      </c>
      <c r="BI98" s="106">
        <f>IF(N98="nulová",J98,0)</f>
        <v>0</v>
      </c>
      <c r="BJ98" s="11" t="s">
        <v>74</v>
      </c>
      <c r="BK98" s="106">
        <f>ROUND(I98*H98,2)</f>
        <v>0</v>
      </c>
      <c r="BL98" s="11" t="s">
        <v>122</v>
      </c>
      <c r="BM98" s="105" t="s">
        <v>531</v>
      </c>
    </row>
    <row r="99" spans="2:65" s="1" customFormat="1" ht="19.5" x14ac:dyDescent="0.2">
      <c r="B99" s="26"/>
      <c r="D99" s="204" t="s">
        <v>125</v>
      </c>
      <c r="F99" s="205" t="s">
        <v>532</v>
      </c>
      <c r="I99" s="107"/>
      <c r="L99" s="26"/>
      <c r="M99" s="108"/>
      <c r="T99" s="46"/>
      <c r="AT99" s="11" t="s">
        <v>125</v>
      </c>
      <c r="AU99" s="11" t="s">
        <v>66</v>
      </c>
    </row>
    <row r="100" spans="2:65" s="1" customFormat="1" x14ac:dyDescent="0.2">
      <c r="B100" s="26"/>
      <c r="D100" s="216" t="s">
        <v>503</v>
      </c>
      <c r="F100" s="217" t="s">
        <v>533</v>
      </c>
      <c r="I100" s="107"/>
      <c r="L100" s="26"/>
      <c r="M100" s="108"/>
      <c r="T100" s="46"/>
      <c r="AT100" s="11" t="s">
        <v>503</v>
      </c>
      <c r="AU100" s="11" t="s">
        <v>66</v>
      </c>
    </row>
    <row r="101" spans="2:65" s="1" customFormat="1" ht="29.25" x14ac:dyDescent="0.2">
      <c r="B101" s="26"/>
      <c r="D101" s="204" t="s">
        <v>127</v>
      </c>
      <c r="F101" s="206" t="s">
        <v>534</v>
      </c>
      <c r="I101" s="107"/>
      <c r="L101" s="26"/>
      <c r="M101" s="108"/>
      <c r="T101" s="46"/>
      <c r="AT101" s="11" t="s">
        <v>127</v>
      </c>
      <c r="AU101" s="11" t="s">
        <v>66</v>
      </c>
    </row>
    <row r="102" spans="2:65" s="1" customFormat="1" ht="16.5" customHeight="1" x14ac:dyDescent="0.2">
      <c r="B102" s="26"/>
      <c r="C102" s="207" t="s">
        <v>143</v>
      </c>
      <c r="D102" s="207" t="s">
        <v>140</v>
      </c>
      <c r="E102" s="208" t="s">
        <v>535</v>
      </c>
      <c r="F102" s="209" t="s">
        <v>536</v>
      </c>
      <c r="G102" s="210" t="s">
        <v>525</v>
      </c>
      <c r="H102" s="211">
        <v>10</v>
      </c>
      <c r="I102" s="109"/>
      <c r="J102" s="215">
        <f>ROUND(I102*H102,2)</f>
        <v>0</v>
      </c>
      <c r="K102" s="110"/>
      <c r="L102" s="111"/>
      <c r="M102" s="112" t="s">
        <v>3</v>
      </c>
      <c r="N102" s="113" t="s">
        <v>37</v>
      </c>
      <c r="P102" s="103">
        <f>O102*H102</f>
        <v>0</v>
      </c>
      <c r="Q102" s="103">
        <v>2.234</v>
      </c>
      <c r="R102" s="103">
        <f>Q102*H102</f>
        <v>22.34</v>
      </c>
      <c r="S102" s="103">
        <v>0</v>
      </c>
      <c r="T102" s="104">
        <f>S102*H102</f>
        <v>0</v>
      </c>
      <c r="AR102" s="105" t="s">
        <v>143</v>
      </c>
      <c r="AT102" s="105" t="s">
        <v>140</v>
      </c>
      <c r="AU102" s="105" t="s">
        <v>66</v>
      </c>
      <c r="AY102" s="11" t="s">
        <v>123</v>
      </c>
      <c r="BE102" s="106">
        <f>IF(N102="základní",J102,0)</f>
        <v>0</v>
      </c>
      <c r="BF102" s="106">
        <f>IF(N102="snížená",J102,0)</f>
        <v>0</v>
      </c>
      <c r="BG102" s="106">
        <f>IF(N102="zákl. přenesená",J102,0)</f>
        <v>0</v>
      </c>
      <c r="BH102" s="106">
        <f>IF(N102="sníž. přenesená",J102,0)</f>
        <v>0</v>
      </c>
      <c r="BI102" s="106">
        <f>IF(N102="nulová",J102,0)</f>
        <v>0</v>
      </c>
      <c r="BJ102" s="11" t="s">
        <v>74</v>
      </c>
      <c r="BK102" s="106">
        <f>ROUND(I102*H102,2)</f>
        <v>0</v>
      </c>
      <c r="BL102" s="11" t="s">
        <v>122</v>
      </c>
      <c r="BM102" s="105" t="s">
        <v>537</v>
      </c>
    </row>
    <row r="103" spans="2:65" s="1" customFormat="1" x14ac:dyDescent="0.2">
      <c r="B103" s="26"/>
      <c r="D103" s="204" t="s">
        <v>125</v>
      </c>
      <c r="F103" s="205" t="s">
        <v>536</v>
      </c>
      <c r="I103" s="107"/>
      <c r="L103" s="26"/>
      <c r="M103" s="108"/>
      <c r="T103" s="46"/>
      <c r="AT103" s="11" t="s">
        <v>125</v>
      </c>
      <c r="AU103" s="11" t="s">
        <v>66</v>
      </c>
    </row>
    <row r="104" spans="2:65" s="1" customFormat="1" ht="29.25" x14ac:dyDescent="0.2">
      <c r="B104" s="26"/>
      <c r="D104" s="204" t="s">
        <v>127</v>
      </c>
      <c r="F104" s="206" t="s">
        <v>534</v>
      </c>
      <c r="I104" s="107"/>
      <c r="L104" s="26"/>
      <c r="M104" s="108"/>
      <c r="T104" s="46"/>
      <c r="AT104" s="11" t="s">
        <v>127</v>
      </c>
      <c r="AU104" s="11" t="s">
        <v>66</v>
      </c>
    </row>
    <row r="105" spans="2:65" s="1" customFormat="1" ht="16.5" customHeight="1" x14ac:dyDescent="0.2">
      <c r="B105" s="26"/>
      <c r="C105" s="207" t="s">
        <v>164</v>
      </c>
      <c r="D105" s="207" t="s">
        <v>140</v>
      </c>
      <c r="E105" s="208" t="s">
        <v>538</v>
      </c>
      <c r="F105" s="209" t="s">
        <v>539</v>
      </c>
      <c r="G105" s="210" t="s">
        <v>260</v>
      </c>
      <c r="H105" s="211">
        <v>6</v>
      </c>
      <c r="I105" s="109"/>
      <c r="J105" s="215">
        <f>ROUND(I105*H105,2)</f>
        <v>0</v>
      </c>
      <c r="K105" s="110"/>
      <c r="L105" s="111"/>
      <c r="M105" s="112" t="s">
        <v>3</v>
      </c>
      <c r="N105" s="113" t="s">
        <v>37</v>
      </c>
      <c r="P105" s="103">
        <f>O105*H105</f>
        <v>0</v>
      </c>
      <c r="Q105" s="103">
        <v>1.4499999999999999E-3</v>
      </c>
      <c r="R105" s="103">
        <f>Q105*H105</f>
        <v>8.6999999999999994E-3</v>
      </c>
      <c r="S105" s="103">
        <v>0</v>
      </c>
      <c r="T105" s="104">
        <f>S105*H105</f>
        <v>0</v>
      </c>
      <c r="AR105" s="105" t="s">
        <v>143</v>
      </c>
      <c r="AT105" s="105" t="s">
        <v>140</v>
      </c>
      <c r="AU105" s="105" t="s">
        <v>66</v>
      </c>
      <c r="AY105" s="11" t="s">
        <v>123</v>
      </c>
      <c r="BE105" s="106">
        <f>IF(N105="základní",J105,0)</f>
        <v>0</v>
      </c>
      <c r="BF105" s="106">
        <f>IF(N105="snížená",J105,0)</f>
        <v>0</v>
      </c>
      <c r="BG105" s="106">
        <f>IF(N105="zákl. přenesená",J105,0)</f>
        <v>0</v>
      </c>
      <c r="BH105" s="106">
        <f>IF(N105="sníž. přenesená",J105,0)</f>
        <v>0</v>
      </c>
      <c r="BI105" s="106">
        <f>IF(N105="nulová",J105,0)</f>
        <v>0</v>
      </c>
      <c r="BJ105" s="11" t="s">
        <v>74</v>
      </c>
      <c r="BK105" s="106">
        <f>ROUND(I105*H105,2)</f>
        <v>0</v>
      </c>
      <c r="BL105" s="11" t="s">
        <v>122</v>
      </c>
      <c r="BM105" s="105" t="s">
        <v>540</v>
      </c>
    </row>
    <row r="106" spans="2:65" s="1" customFormat="1" x14ac:dyDescent="0.2">
      <c r="B106" s="26"/>
      <c r="D106" s="204" t="s">
        <v>125</v>
      </c>
      <c r="F106" s="205" t="s">
        <v>539</v>
      </c>
      <c r="I106" s="107"/>
      <c r="L106" s="26"/>
      <c r="M106" s="108"/>
      <c r="T106" s="46"/>
      <c r="AT106" s="11" t="s">
        <v>125</v>
      </c>
      <c r="AU106" s="11" t="s">
        <v>66</v>
      </c>
    </row>
    <row r="107" spans="2:65" s="1" customFormat="1" ht="19.5" x14ac:dyDescent="0.2">
      <c r="B107" s="26"/>
      <c r="D107" s="204" t="s">
        <v>127</v>
      </c>
      <c r="F107" s="206" t="s">
        <v>541</v>
      </c>
      <c r="I107" s="107"/>
      <c r="L107" s="26"/>
      <c r="M107" s="108"/>
      <c r="T107" s="46"/>
      <c r="AT107" s="11" t="s">
        <v>127</v>
      </c>
      <c r="AU107" s="11" t="s">
        <v>66</v>
      </c>
    </row>
    <row r="108" spans="2:65" s="1" customFormat="1" ht="16.5" customHeight="1" x14ac:dyDescent="0.2">
      <c r="B108" s="26"/>
      <c r="C108" s="199" t="s">
        <v>168</v>
      </c>
      <c r="D108" s="199" t="s">
        <v>118</v>
      </c>
      <c r="E108" s="200" t="s">
        <v>542</v>
      </c>
      <c r="F108" s="201" t="s">
        <v>543</v>
      </c>
      <c r="G108" s="202" t="s">
        <v>260</v>
      </c>
      <c r="H108" s="203">
        <v>150</v>
      </c>
      <c r="I108" s="99"/>
      <c r="J108" s="214">
        <f>ROUND(I108*H108,2)</f>
        <v>0</v>
      </c>
      <c r="K108" s="100"/>
      <c r="L108" s="26"/>
      <c r="M108" s="101" t="s">
        <v>3</v>
      </c>
      <c r="N108" s="102" t="s">
        <v>37</v>
      </c>
      <c r="P108" s="103">
        <f>O108*H108</f>
        <v>0</v>
      </c>
      <c r="Q108" s="103">
        <v>0.14000000000000001</v>
      </c>
      <c r="R108" s="103">
        <f>Q108*H108</f>
        <v>21.000000000000004</v>
      </c>
      <c r="S108" s="103">
        <v>0</v>
      </c>
      <c r="T108" s="104">
        <f>S108*H108</f>
        <v>0</v>
      </c>
      <c r="AR108" s="105" t="s">
        <v>122</v>
      </c>
      <c r="AT108" s="105" t="s">
        <v>118</v>
      </c>
      <c r="AU108" s="105" t="s">
        <v>66</v>
      </c>
      <c r="AY108" s="11" t="s">
        <v>123</v>
      </c>
      <c r="BE108" s="106">
        <f>IF(N108="základní",J108,0)</f>
        <v>0</v>
      </c>
      <c r="BF108" s="106">
        <f>IF(N108="snížená",J108,0)</f>
        <v>0</v>
      </c>
      <c r="BG108" s="106">
        <f>IF(N108="zákl. přenesená",J108,0)</f>
        <v>0</v>
      </c>
      <c r="BH108" s="106">
        <f>IF(N108="sníž. přenesená",J108,0)</f>
        <v>0</v>
      </c>
      <c r="BI108" s="106">
        <f>IF(N108="nulová",J108,0)</f>
        <v>0</v>
      </c>
      <c r="BJ108" s="11" t="s">
        <v>74</v>
      </c>
      <c r="BK108" s="106">
        <f>ROUND(I108*H108,2)</f>
        <v>0</v>
      </c>
      <c r="BL108" s="11" t="s">
        <v>122</v>
      </c>
      <c r="BM108" s="105" t="s">
        <v>544</v>
      </c>
    </row>
    <row r="109" spans="2:65" s="1" customFormat="1" x14ac:dyDescent="0.2">
      <c r="B109" s="26"/>
      <c r="D109" s="204" t="s">
        <v>125</v>
      </c>
      <c r="F109" s="205" t="s">
        <v>545</v>
      </c>
      <c r="I109" s="107"/>
      <c r="L109" s="26"/>
      <c r="M109" s="108"/>
      <c r="T109" s="46"/>
      <c r="AT109" s="11" t="s">
        <v>125</v>
      </c>
      <c r="AU109" s="11" t="s">
        <v>66</v>
      </c>
    </row>
    <row r="110" spans="2:65" s="1" customFormat="1" x14ac:dyDescent="0.2">
      <c r="B110" s="26"/>
      <c r="D110" s="216" t="s">
        <v>503</v>
      </c>
      <c r="F110" s="217" t="s">
        <v>546</v>
      </c>
      <c r="I110" s="107"/>
      <c r="L110" s="26"/>
      <c r="M110" s="108"/>
      <c r="T110" s="46"/>
      <c r="AT110" s="11" t="s">
        <v>503</v>
      </c>
      <c r="AU110" s="11" t="s">
        <v>66</v>
      </c>
    </row>
    <row r="111" spans="2:65" s="1" customFormat="1" ht="16.5" customHeight="1" x14ac:dyDescent="0.2">
      <c r="B111" s="26"/>
      <c r="C111" s="199" t="s">
        <v>172</v>
      </c>
      <c r="D111" s="199" t="s">
        <v>118</v>
      </c>
      <c r="E111" s="200" t="s">
        <v>547</v>
      </c>
      <c r="F111" s="201" t="s">
        <v>548</v>
      </c>
      <c r="G111" s="202" t="s">
        <v>260</v>
      </c>
      <c r="H111" s="203">
        <v>150</v>
      </c>
      <c r="I111" s="99"/>
      <c r="J111" s="214">
        <f>ROUND(I111*H111,2)</f>
        <v>0</v>
      </c>
      <c r="K111" s="100"/>
      <c r="L111" s="26"/>
      <c r="M111" s="101" t="s">
        <v>3</v>
      </c>
      <c r="N111" s="102" t="s">
        <v>37</v>
      </c>
      <c r="P111" s="103">
        <f>O111*H111</f>
        <v>0</v>
      </c>
      <c r="Q111" s="103">
        <v>1.2E-4</v>
      </c>
      <c r="R111" s="103">
        <f>Q111*H111</f>
        <v>1.8000000000000002E-2</v>
      </c>
      <c r="S111" s="103">
        <v>0</v>
      </c>
      <c r="T111" s="104">
        <f>S111*H111</f>
        <v>0</v>
      </c>
      <c r="AR111" s="105" t="s">
        <v>122</v>
      </c>
      <c r="AT111" s="105" t="s">
        <v>118</v>
      </c>
      <c r="AU111" s="105" t="s">
        <v>66</v>
      </c>
      <c r="AY111" s="11" t="s">
        <v>123</v>
      </c>
      <c r="BE111" s="106">
        <f>IF(N111="základní",J111,0)</f>
        <v>0</v>
      </c>
      <c r="BF111" s="106">
        <f>IF(N111="snížená",J111,0)</f>
        <v>0</v>
      </c>
      <c r="BG111" s="106">
        <f>IF(N111="zákl. přenesená",J111,0)</f>
        <v>0</v>
      </c>
      <c r="BH111" s="106">
        <f>IF(N111="sníž. přenesená",J111,0)</f>
        <v>0</v>
      </c>
      <c r="BI111" s="106">
        <f>IF(N111="nulová",J111,0)</f>
        <v>0</v>
      </c>
      <c r="BJ111" s="11" t="s">
        <v>74</v>
      </c>
      <c r="BK111" s="106">
        <f>ROUND(I111*H111,2)</f>
        <v>0</v>
      </c>
      <c r="BL111" s="11" t="s">
        <v>122</v>
      </c>
      <c r="BM111" s="105" t="s">
        <v>549</v>
      </c>
    </row>
    <row r="112" spans="2:65" s="1" customFormat="1" x14ac:dyDescent="0.2">
      <c r="B112" s="26"/>
      <c r="D112" s="204" t="s">
        <v>125</v>
      </c>
      <c r="F112" s="205" t="s">
        <v>550</v>
      </c>
      <c r="I112" s="107"/>
      <c r="L112" s="26"/>
      <c r="M112" s="108"/>
      <c r="T112" s="46"/>
      <c r="AT112" s="11" t="s">
        <v>125</v>
      </c>
      <c r="AU112" s="11" t="s">
        <v>66</v>
      </c>
    </row>
    <row r="113" spans="2:65" s="1" customFormat="1" x14ac:dyDescent="0.2">
      <c r="B113" s="26"/>
      <c r="D113" s="216" t="s">
        <v>503</v>
      </c>
      <c r="F113" s="217" t="s">
        <v>551</v>
      </c>
      <c r="I113" s="107"/>
      <c r="L113" s="26"/>
      <c r="M113" s="108"/>
      <c r="T113" s="46"/>
      <c r="AT113" s="11" t="s">
        <v>503</v>
      </c>
      <c r="AU113" s="11" t="s">
        <v>66</v>
      </c>
    </row>
    <row r="114" spans="2:65" s="1" customFormat="1" ht="24.2" customHeight="1" x14ac:dyDescent="0.2">
      <c r="B114" s="26"/>
      <c r="C114" s="207" t="s">
        <v>176</v>
      </c>
      <c r="D114" s="207" t="s">
        <v>140</v>
      </c>
      <c r="E114" s="208" t="s">
        <v>552</v>
      </c>
      <c r="F114" s="209" t="s">
        <v>553</v>
      </c>
      <c r="G114" s="210" t="s">
        <v>260</v>
      </c>
      <c r="H114" s="211">
        <v>150</v>
      </c>
      <c r="I114" s="109"/>
      <c r="J114" s="215">
        <f>ROUND(I114*H114,2)</f>
        <v>0</v>
      </c>
      <c r="K114" s="110"/>
      <c r="L114" s="111"/>
      <c r="M114" s="112" t="s">
        <v>3</v>
      </c>
      <c r="N114" s="113" t="s">
        <v>37</v>
      </c>
      <c r="P114" s="103">
        <f>O114*H114</f>
        <v>0</v>
      </c>
      <c r="Q114" s="103">
        <v>2.0000000000000002E-5</v>
      </c>
      <c r="R114" s="103">
        <f>Q114*H114</f>
        <v>3.0000000000000001E-3</v>
      </c>
      <c r="S114" s="103">
        <v>0</v>
      </c>
      <c r="T114" s="104">
        <f>S114*H114</f>
        <v>0</v>
      </c>
      <c r="AR114" s="105" t="s">
        <v>143</v>
      </c>
      <c r="AT114" s="105" t="s">
        <v>140</v>
      </c>
      <c r="AU114" s="105" t="s">
        <v>66</v>
      </c>
      <c r="AY114" s="11" t="s">
        <v>123</v>
      </c>
      <c r="BE114" s="106">
        <f>IF(N114="základní",J114,0)</f>
        <v>0</v>
      </c>
      <c r="BF114" s="106">
        <f>IF(N114="snížená",J114,0)</f>
        <v>0</v>
      </c>
      <c r="BG114" s="106">
        <f>IF(N114="zákl. přenesená",J114,0)</f>
        <v>0</v>
      </c>
      <c r="BH114" s="106">
        <f>IF(N114="sníž. přenesená",J114,0)</f>
        <v>0</v>
      </c>
      <c r="BI114" s="106">
        <f>IF(N114="nulová",J114,0)</f>
        <v>0</v>
      </c>
      <c r="BJ114" s="11" t="s">
        <v>74</v>
      </c>
      <c r="BK114" s="106">
        <f>ROUND(I114*H114,2)</f>
        <v>0</v>
      </c>
      <c r="BL114" s="11" t="s">
        <v>122</v>
      </c>
      <c r="BM114" s="105" t="s">
        <v>554</v>
      </c>
    </row>
    <row r="115" spans="2:65" s="1" customFormat="1" x14ac:dyDescent="0.2">
      <c r="B115" s="26"/>
      <c r="D115" s="204" t="s">
        <v>125</v>
      </c>
      <c r="F115" s="205" t="s">
        <v>553</v>
      </c>
      <c r="I115" s="107"/>
      <c r="L115" s="26"/>
      <c r="M115" s="108"/>
      <c r="T115" s="46"/>
      <c r="AT115" s="11" t="s">
        <v>125</v>
      </c>
      <c r="AU115" s="11" t="s">
        <v>66</v>
      </c>
    </row>
    <row r="116" spans="2:65" s="1" customFormat="1" ht="16.5" customHeight="1" x14ac:dyDescent="0.2">
      <c r="B116" s="26"/>
      <c r="C116" s="199" t="s">
        <v>180</v>
      </c>
      <c r="D116" s="199" t="s">
        <v>118</v>
      </c>
      <c r="E116" s="200" t="s">
        <v>555</v>
      </c>
      <c r="F116" s="201" t="s">
        <v>556</v>
      </c>
      <c r="G116" s="202" t="s">
        <v>260</v>
      </c>
      <c r="H116" s="203">
        <v>150</v>
      </c>
      <c r="I116" s="99"/>
      <c r="J116" s="214">
        <f>ROUND(I116*H116,2)</f>
        <v>0</v>
      </c>
      <c r="K116" s="100"/>
      <c r="L116" s="26"/>
      <c r="M116" s="101" t="s">
        <v>3</v>
      </c>
      <c r="N116" s="102" t="s">
        <v>37</v>
      </c>
      <c r="P116" s="103">
        <f>O116*H116</f>
        <v>0</v>
      </c>
      <c r="Q116" s="103">
        <v>0</v>
      </c>
      <c r="R116" s="103">
        <f>Q116*H116</f>
        <v>0</v>
      </c>
      <c r="S116" s="103">
        <v>0</v>
      </c>
      <c r="T116" s="104">
        <f>S116*H116</f>
        <v>0</v>
      </c>
      <c r="AR116" s="105" t="s">
        <v>122</v>
      </c>
      <c r="AT116" s="105" t="s">
        <v>118</v>
      </c>
      <c r="AU116" s="105" t="s">
        <v>66</v>
      </c>
      <c r="AY116" s="11" t="s">
        <v>123</v>
      </c>
      <c r="BE116" s="106">
        <f>IF(N116="základní",J116,0)</f>
        <v>0</v>
      </c>
      <c r="BF116" s="106">
        <f>IF(N116="snížená",J116,0)</f>
        <v>0</v>
      </c>
      <c r="BG116" s="106">
        <f>IF(N116="zákl. přenesená",J116,0)</f>
        <v>0</v>
      </c>
      <c r="BH116" s="106">
        <f>IF(N116="sníž. přenesená",J116,0)</f>
        <v>0</v>
      </c>
      <c r="BI116" s="106">
        <f>IF(N116="nulová",J116,0)</f>
        <v>0</v>
      </c>
      <c r="BJ116" s="11" t="s">
        <v>74</v>
      </c>
      <c r="BK116" s="106">
        <f>ROUND(I116*H116,2)</f>
        <v>0</v>
      </c>
      <c r="BL116" s="11" t="s">
        <v>122</v>
      </c>
      <c r="BM116" s="105" t="s">
        <v>557</v>
      </c>
    </row>
    <row r="117" spans="2:65" s="1" customFormat="1" ht="19.5" x14ac:dyDescent="0.2">
      <c r="B117" s="26"/>
      <c r="D117" s="204" t="s">
        <v>125</v>
      </c>
      <c r="F117" s="205" t="s">
        <v>558</v>
      </c>
      <c r="I117" s="107"/>
      <c r="L117" s="26"/>
      <c r="M117" s="108"/>
      <c r="T117" s="46"/>
      <c r="AT117" s="11" t="s">
        <v>125</v>
      </c>
      <c r="AU117" s="11" t="s">
        <v>66</v>
      </c>
    </row>
    <row r="118" spans="2:65" s="1" customFormat="1" x14ac:dyDescent="0.2">
      <c r="B118" s="26"/>
      <c r="D118" s="216" t="s">
        <v>503</v>
      </c>
      <c r="F118" s="217" t="s">
        <v>559</v>
      </c>
      <c r="I118" s="107"/>
      <c r="L118" s="26"/>
      <c r="M118" s="108"/>
      <c r="T118" s="46"/>
      <c r="AT118" s="11" t="s">
        <v>503</v>
      </c>
      <c r="AU118" s="11" t="s">
        <v>66</v>
      </c>
    </row>
    <row r="119" spans="2:65" s="1" customFormat="1" ht="16.5" customHeight="1" x14ac:dyDescent="0.2">
      <c r="B119" s="26"/>
      <c r="C119" s="199" t="s">
        <v>184</v>
      </c>
      <c r="D119" s="199" t="s">
        <v>118</v>
      </c>
      <c r="E119" s="200" t="s">
        <v>560</v>
      </c>
      <c r="F119" s="201" t="s">
        <v>561</v>
      </c>
      <c r="G119" s="202" t="s">
        <v>525</v>
      </c>
      <c r="H119" s="203">
        <v>10</v>
      </c>
      <c r="I119" s="99"/>
      <c r="J119" s="214">
        <f>ROUND(I119*H119,2)</f>
        <v>0</v>
      </c>
      <c r="K119" s="100"/>
      <c r="L119" s="26"/>
      <c r="M119" s="101" t="s">
        <v>3</v>
      </c>
      <c r="N119" s="102" t="s">
        <v>37</v>
      </c>
      <c r="P119" s="103">
        <f>O119*H119</f>
        <v>0</v>
      </c>
      <c r="Q119" s="103">
        <v>0</v>
      </c>
      <c r="R119" s="103">
        <f>Q119*H119</f>
        <v>0</v>
      </c>
      <c r="S119" s="103">
        <v>0</v>
      </c>
      <c r="T119" s="104">
        <f>S119*H119</f>
        <v>0</v>
      </c>
      <c r="AR119" s="105" t="s">
        <v>122</v>
      </c>
      <c r="AT119" s="105" t="s">
        <v>118</v>
      </c>
      <c r="AU119" s="105" t="s">
        <v>66</v>
      </c>
      <c r="AY119" s="11" t="s">
        <v>123</v>
      </c>
      <c r="BE119" s="106">
        <f>IF(N119="základní",J119,0)</f>
        <v>0</v>
      </c>
      <c r="BF119" s="106">
        <f>IF(N119="snížená",J119,0)</f>
        <v>0</v>
      </c>
      <c r="BG119" s="106">
        <f>IF(N119="zákl. přenesená",J119,0)</f>
        <v>0</v>
      </c>
      <c r="BH119" s="106">
        <f>IF(N119="sníž. přenesená",J119,0)</f>
        <v>0</v>
      </c>
      <c r="BI119" s="106">
        <f>IF(N119="nulová",J119,0)</f>
        <v>0</v>
      </c>
      <c r="BJ119" s="11" t="s">
        <v>74</v>
      </c>
      <c r="BK119" s="106">
        <f>ROUND(I119*H119,2)</f>
        <v>0</v>
      </c>
      <c r="BL119" s="11" t="s">
        <v>122</v>
      </c>
      <c r="BM119" s="105" t="s">
        <v>562</v>
      </c>
    </row>
    <row r="120" spans="2:65" s="1" customFormat="1" ht="19.5" x14ac:dyDescent="0.2">
      <c r="B120" s="26"/>
      <c r="D120" s="204" t="s">
        <v>125</v>
      </c>
      <c r="F120" s="205" t="s">
        <v>563</v>
      </c>
      <c r="I120" s="107"/>
      <c r="L120" s="26"/>
      <c r="M120" s="108"/>
      <c r="T120" s="46"/>
      <c r="AT120" s="11" t="s">
        <v>125</v>
      </c>
      <c r="AU120" s="11" t="s">
        <v>66</v>
      </c>
    </row>
    <row r="121" spans="2:65" s="1" customFormat="1" x14ac:dyDescent="0.2">
      <c r="B121" s="26"/>
      <c r="D121" s="216" t="s">
        <v>503</v>
      </c>
      <c r="F121" s="217" t="s">
        <v>564</v>
      </c>
      <c r="I121" s="107"/>
      <c r="L121" s="26"/>
      <c r="M121" s="108"/>
      <c r="T121" s="46"/>
      <c r="AT121" s="11" t="s">
        <v>503</v>
      </c>
      <c r="AU121" s="11" t="s">
        <v>66</v>
      </c>
    </row>
    <row r="122" spans="2:65" s="1" customFormat="1" ht="16.5" customHeight="1" x14ac:dyDescent="0.2">
      <c r="B122" s="26"/>
      <c r="C122" s="199" t="s">
        <v>9</v>
      </c>
      <c r="D122" s="199" t="s">
        <v>118</v>
      </c>
      <c r="E122" s="200" t="s">
        <v>565</v>
      </c>
      <c r="F122" s="201" t="s">
        <v>566</v>
      </c>
      <c r="G122" s="202" t="s">
        <v>567</v>
      </c>
      <c r="H122" s="203">
        <v>10</v>
      </c>
      <c r="I122" s="99"/>
      <c r="J122" s="214">
        <f>ROUND(I122*H122,2)</f>
        <v>0</v>
      </c>
      <c r="K122" s="100"/>
      <c r="L122" s="26"/>
      <c r="M122" s="101" t="s">
        <v>3</v>
      </c>
      <c r="N122" s="102" t="s">
        <v>37</v>
      </c>
      <c r="P122" s="103">
        <f>O122*H122</f>
        <v>0</v>
      </c>
      <c r="Q122" s="103">
        <v>0</v>
      </c>
      <c r="R122" s="103">
        <f>Q122*H122</f>
        <v>0</v>
      </c>
      <c r="S122" s="103">
        <v>0</v>
      </c>
      <c r="T122" s="104">
        <f>S122*H122</f>
        <v>0</v>
      </c>
      <c r="AR122" s="105" t="s">
        <v>122</v>
      </c>
      <c r="AT122" s="105" t="s">
        <v>118</v>
      </c>
      <c r="AU122" s="105" t="s">
        <v>66</v>
      </c>
      <c r="AY122" s="11" t="s">
        <v>123</v>
      </c>
      <c r="BE122" s="106">
        <f>IF(N122="základní",J122,0)</f>
        <v>0</v>
      </c>
      <c r="BF122" s="106">
        <f>IF(N122="snížená",J122,0)</f>
        <v>0</v>
      </c>
      <c r="BG122" s="106">
        <f>IF(N122="zákl. přenesená",J122,0)</f>
        <v>0</v>
      </c>
      <c r="BH122" s="106">
        <f>IF(N122="sníž. přenesená",J122,0)</f>
        <v>0</v>
      </c>
      <c r="BI122" s="106">
        <f>IF(N122="nulová",J122,0)</f>
        <v>0</v>
      </c>
      <c r="BJ122" s="11" t="s">
        <v>74</v>
      </c>
      <c r="BK122" s="106">
        <f>ROUND(I122*H122,2)</f>
        <v>0</v>
      </c>
      <c r="BL122" s="11" t="s">
        <v>122</v>
      </c>
      <c r="BM122" s="105" t="s">
        <v>568</v>
      </c>
    </row>
    <row r="123" spans="2:65" s="1" customFormat="1" x14ac:dyDescent="0.2">
      <c r="B123" s="26"/>
      <c r="D123" s="204" t="s">
        <v>125</v>
      </c>
      <c r="F123" s="205" t="s">
        <v>569</v>
      </c>
      <c r="I123" s="107"/>
      <c r="L123" s="26"/>
      <c r="M123" s="108"/>
      <c r="T123" s="46"/>
      <c r="AT123" s="11" t="s">
        <v>125</v>
      </c>
      <c r="AU123" s="11" t="s">
        <v>66</v>
      </c>
    </row>
    <row r="124" spans="2:65" s="1" customFormat="1" x14ac:dyDescent="0.2">
      <c r="B124" s="26"/>
      <c r="D124" s="216" t="s">
        <v>503</v>
      </c>
      <c r="F124" s="217" t="s">
        <v>570</v>
      </c>
      <c r="I124" s="107"/>
      <c r="L124" s="26"/>
      <c r="M124" s="108"/>
      <c r="T124" s="46"/>
      <c r="AT124" s="11" t="s">
        <v>503</v>
      </c>
      <c r="AU124" s="11" t="s">
        <v>66</v>
      </c>
    </row>
    <row r="125" spans="2:65" s="1" customFormat="1" ht="16.5" customHeight="1" x14ac:dyDescent="0.2">
      <c r="B125" s="26"/>
      <c r="C125" s="199" t="s">
        <v>191</v>
      </c>
      <c r="D125" s="199" t="s">
        <v>118</v>
      </c>
      <c r="E125" s="200" t="s">
        <v>571</v>
      </c>
      <c r="F125" s="201" t="s">
        <v>572</v>
      </c>
      <c r="G125" s="202" t="s">
        <v>513</v>
      </c>
      <c r="H125" s="203">
        <v>5</v>
      </c>
      <c r="I125" s="99"/>
      <c r="J125" s="214">
        <f>ROUND(I125*H125,2)</f>
        <v>0</v>
      </c>
      <c r="K125" s="100"/>
      <c r="L125" s="26"/>
      <c r="M125" s="101" t="s">
        <v>3</v>
      </c>
      <c r="N125" s="102" t="s">
        <v>37</v>
      </c>
      <c r="P125" s="103">
        <f>O125*H125</f>
        <v>0</v>
      </c>
      <c r="Q125" s="103">
        <v>0</v>
      </c>
      <c r="R125" s="103">
        <f>Q125*H125</f>
        <v>0</v>
      </c>
      <c r="S125" s="103">
        <v>0</v>
      </c>
      <c r="T125" s="104">
        <f>S125*H125</f>
        <v>0</v>
      </c>
      <c r="AR125" s="105" t="s">
        <v>122</v>
      </c>
      <c r="AT125" s="105" t="s">
        <v>118</v>
      </c>
      <c r="AU125" s="105" t="s">
        <v>66</v>
      </c>
      <c r="AY125" s="11" t="s">
        <v>123</v>
      </c>
      <c r="BE125" s="106">
        <f>IF(N125="základní",J125,0)</f>
        <v>0</v>
      </c>
      <c r="BF125" s="106">
        <f>IF(N125="snížená",J125,0)</f>
        <v>0</v>
      </c>
      <c r="BG125" s="106">
        <f>IF(N125="zákl. přenesená",J125,0)</f>
        <v>0</v>
      </c>
      <c r="BH125" s="106">
        <f>IF(N125="sníž. přenesená",J125,0)</f>
        <v>0</v>
      </c>
      <c r="BI125" s="106">
        <f>IF(N125="nulová",J125,0)</f>
        <v>0</v>
      </c>
      <c r="BJ125" s="11" t="s">
        <v>74</v>
      </c>
      <c r="BK125" s="106">
        <f>ROUND(I125*H125,2)</f>
        <v>0</v>
      </c>
      <c r="BL125" s="11" t="s">
        <v>122</v>
      </c>
      <c r="BM125" s="105" t="s">
        <v>573</v>
      </c>
    </row>
    <row r="126" spans="2:65" s="1" customFormat="1" ht="19.5" x14ac:dyDescent="0.2">
      <c r="B126" s="26"/>
      <c r="D126" s="204" t="s">
        <v>125</v>
      </c>
      <c r="F126" s="205" t="s">
        <v>574</v>
      </c>
      <c r="I126" s="107"/>
      <c r="L126" s="26"/>
      <c r="M126" s="108"/>
      <c r="T126" s="46"/>
      <c r="AT126" s="11" t="s">
        <v>125</v>
      </c>
      <c r="AU126" s="11" t="s">
        <v>66</v>
      </c>
    </row>
    <row r="127" spans="2:65" s="1" customFormat="1" x14ac:dyDescent="0.2">
      <c r="B127" s="26"/>
      <c r="D127" s="216" t="s">
        <v>503</v>
      </c>
      <c r="F127" s="217" t="s">
        <v>575</v>
      </c>
      <c r="I127" s="107"/>
      <c r="L127" s="26"/>
      <c r="M127" s="108"/>
      <c r="T127" s="46"/>
      <c r="AT127" s="11" t="s">
        <v>503</v>
      </c>
      <c r="AU127" s="11" t="s">
        <v>66</v>
      </c>
    </row>
    <row r="128" spans="2:65" s="1" customFormat="1" ht="16.5" customHeight="1" x14ac:dyDescent="0.2">
      <c r="B128" s="26"/>
      <c r="C128" s="199" t="s">
        <v>196</v>
      </c>
      <c r="D128" s="199" t="s">
        <v>118</v>
      </c>
      <c r="E128" s="200" t="s">
        <v>576</v>
      </c>
      <c r="F128" s="201" t="s">
        <v>577</v>
      </c>
      <c r="G128" s="202" t="s">
        <v>513</v>
      </c>
      <c r="H128" s="203">
        <v>5</v>
      </c>
      <c r="I128" s="99"/>
      <c r="J128" s="214">
        <f>ROUND(I128*H128,2)</f>
        <v>0</v>
      </c>
      <c r="K128" s="100"/>
      <c r="L128" s="26"/>
      <c r="M128" s="101" t="s">
        <v>3</v>
      </c>
      <c r="N128" s="102" t="s">
        <v>37</v>
      </c>
      <c r="P128" s="103">
        <f>O128*H128</f>
        <v>0</v>
      </c>
      <c r="Q128" s="103">
        <v>0</v>
      </c>
      <c r="R128" s="103">
        <f>Q128*H128</f>
        <v>0</v>
      </c>
      <c r="S128" s="103">
        <v>0</v>
      </c>
      <c r="T128" s="104">
        <f>S128*H128</f>
        <v>0</v>
      </c>
      <c r="AR128" s="105" t="s">
        <v>122</v>
      </c>
      <c r="AT128" s="105" t="s">
        <v>118</v>
      </c>
      <c r="AU128" s="105" t="s">
        <v>66</v>
      </c>
      <c r="AY128" s="11" t="s">
        <v>123</v>
      </c>
      <c r="BE128" s="106">
        <f>IF(N128="základní",J128,0)</f>
        <v>0</v>
      </c>
      <c r="BF128" s="106">
        <f>IF(N128="snížená",J128,0)</f>
        <v>0</v>
      </c>
      <c r="BG128" s="106">
        <f>IF(N128="zákl. přenesená",J128,0)</f>
        <v>0</v>
      </c>
      <c r="BH128" s="106">
        <f>IF(N128="sníž. přenesená",J128,0)</f>
        <v>0</v>
      </c>
      <c r="BI128" s="106">
        <f>IF(N128="nulová",J128,0)</f>
        <v>0</v>
      </c>
      <c r="BJ128" s="11" t="s">
        <v>74</v>
      </c>
      <c r="BK128" s="106">
        <f>ROUND(I128*H128,2)</f>
        <v>0</v>
      </c>
      <c r="BL128" s="11" t="s">
        <v>122</v>
      </c>
      <c r="BM128" s="105" t="s">
        <v>578</v>
      </c>
    </row>
    <row r="129" spans="2:65" s="1" customFormat="1" ht="19.5" x14ac:dyDescent="0.2">
      <c r="B129" s="26"/>
      <c r="D129" s="204" t="s">
        <v>125</v>
      </c>
      <c r="F129" s="205" t="s">
        <v>579</v>
      </c>
      <c r="I129" s="107"/>
      <c r="L129" s="26"/>
      <c r="M129" s="108"/>
      <c r="T129" s="46"/>
      <c r="AT129" s="11" t="s">
        <v>125</v>
      </c>
      <c r="AU129" s="11" t="s">
        <v>66</v>
      </c>
    </row>
    <row r="130" spans="2:65" s="1" customFormat="1" x14ac:dyDescent="0.2">
      <c r="B130" s="26"/>
      <c r="D130" s="216" t="s">
        <v>503</v>
      </c>
      <c r="F130" s="217" t="s">
        <v>580</v>
      </c>
      <c r="I130" s="107"/>
      <c r="L130" s="26"/>
      <c r="M130" s="108"/>
      <c r="T130" s="46"/>
      <c r="AT130" s="11" t="s">
        <v>503</v>
      </c>
      <c r="AU130" s="11" t="s">
        <v>66</v>
      </c>
    </row>
    <row r="131" spans="2:65" s="1" customFormat="1" ht="21.75" customHeight="1" x14ac:dyDescent="0.2">
      <c r="B131" s="26"/>
      <c r="C131" s="199" t="s">
        <v>201</v>
      </c>
      <c r="D131" s="199" t="s">
        <v>118</v>
      </c>
      <c r="E131" s="200" t="s">
        <v>581</v>
      </c>
      <c r="F131" s="201" t="s">
        <v>582</v>
      </c>
      <c r="G131" s="202" t="s">
        <v>513</v>
      </c>
      <c r="H131" s="203">
        <v>5</v>
      </c>
      <c r="I131" s="99"/>
      <c r="J131" s="214">
        <f>ROUND(I131*H131,2)</f>
        <v>0</v>
      </c>
      <c r="K131" s="100"/>
      <c r="L131" s="26"/>
      <c r="M131" s="101" t="s">
        <v>3</v>
      </c>
      <c r="N131" s="102" t="s">
        <v>37</v>
      </c>
      <c r="P131" s="103">
        <f>O131*H131</f>
        <v>0</v>
      </c>
      <c r="Q131" s="103">
        <v>8.4250000000000005E-2</v>
      </c>
      <c r="R131" s="103">
        <f>Q131*H131</f>
        <v>0.42125000000000001</v>
      </c>
      <c r="S131" s="103">
        <v>0</v>
      </c>
      <c r="T131" s="104">
        <f>S131*H131</f>
        <v>0</v>
      </c>
      <c r="AR131" s="105" t="s">
        <v>122</v>
      </c>
      <c r="AT131" s="105" t="s">
        <v>118</v>
      </c>
      <c r="AU131" s="105" t="s">
        <v>66</v>
      </c>
      <c r="AY131" s="11" t="s">
        <v>123</v>
      </c>
      <c r="BE131" s="106">
        <f>IF(N131="základní",J131,0)</f>
        <v>0</v>
      </c>
      <c r="BF131" s="106">
        <f>IF(N131="snížená",J131,0)</f>
        <v>0</v>
      </c>
      <c r="BG131" s="106">
        <f>IF(N131="zákl. přenesená",J131,0)</f>
        <v>0</v>
      </c>
      <c r="BH131" s="106">
        <f>IF(N131="sníž. přenesená",J131,0)</f>
        <v>0</v>
      </c>
      <c r="BI131" s="106">
        <f>IF(N131="nulová",J131,0)</f>
        <v>0</v>
      </c>
      <c r="BJ131" s="11" t="s">
        <v>74</v>
      </c>
      <c r="BK131" s="106">
        <f>ROUND(I131*H131,2)</f>
        <v>0</v>
      </c>
      <c r="BL131" s="11" t="s">
        <v>122</v>
      </c>
      <c r="BM131" s="105" t="s">
        <v>583</v>
      </c>
    </row>
    <row r="132" spans="2:65" s="1" customFormat="1" ht="19.5" x14ac:dyDescent="0.2">
      <c r="B132" s="26"/>
      <c r="D132" s="204" t="s">
        <v>125</v>
      </c>
      <c r="F132" s="205" t="s">
        <v>584</v>
      </c>
      <c r="I132" s="107"/>
      <c r="L132" s="26"/>
      <c r="M132" s="108"/>
      <c r="T132" s="46"/>
      <c r="AT132" s="11" t="s">
        <v>125</v>
      </c>
      <c r="AU132" s="11" t="s">
        <v>66</v>
      </c>
    </row>
    <row r="133" spans="2:65" s="1" customFormat="1" x14ac:dyDescent="0.2">
      <c r="B133" s="26"/>
      <c r="D133" s="216" t="s">
        <v>503</v>
      </c>
      <c r="F133" s="217" t="s">
        <v>585</v>
      </c>
      <c r="I133" s="107"/>
      <c r="L133" s="26"/>
      <c r="M133" s="108"/>
      <c r="T133" s="46"/>
      <c r="AT133" s="11" t="s">
        <v>503</v>
      </c>
      <c r="AU133" s="11" t="s">
        <v>66</v>
      </c>
    </row>
    <row r="134" spans="2:65" s="1" customFormat="1" ht="21.75" customHeight="1" x14ac:dyDescent="0.2">
      <c r="B134" s="26"/>
      <c r="C134" s="199" t="s">
        <v>206</v>
      </c>
      <c r="D134" s="199" t="s">
        <v>118</v>
      </c>
      <c r="E134" s="200" t="s">
        <v>586</v>
      </c>
      <c r="F134" s="201" t="s">
        <v>587</v>
      </c>
      <c r="G134" s="202" t="s">
        <v>513</v>
      </c>
      <c r="H134" s="203">
        <v>5</v>
      </c>
      <c r="I134" s="99"/>
      <c r="J134" s="214">
        <f>ROUND(I134*H134,2)</f>
        <v>0</v>
      </c>
      <c r="K134" s="100"/>
      <c r="L134" s="26"/>
      <c r="M134" s="101" t="s">
        <v>3</v>
      </c>
      <c r="N134" s="102" t="s">
        <v>37</v>
      </c>
      <c r="P134" s="103">
        <f>O134*H134</f>
        <v>0</v>
      </c>
      <c r="Q134" s="103">
        <v>0.16700000000000001</v>
      </c>
      <c r="R134" s="103">
        <f>Q134*H134</f>
        <v>0.83500000000000008</v>
      </c>
      <c r="S134" s="103">
        <v>0</v>
      </c>
      <c r="T134" s="104">
        <f>S134*H134</f>
        <v>0</v>
      </c>
      <c r="AR134" s="105" t="s">
        <v>122</v>
      </c>
      <c r="AT134" s="105" t="s">
        <v>118</v>
      </c>
      <c r="AU134" s="105" t="s">
        <v>66</v>
      </c>
      <c r="AY134" s="11" t="s">
        <v>123</v>
      </c>
      <c r="BE134" s="106">
        <f>IF(N134="základní",J134,0)</f>
        <v>0</v>
      </c>
      <c r="BF134" s="106">
        <f>IF(N134="snížená",J134,0)</f>
        <v>0</v>
      </c>
      <c r="BG134" s="106">
        <f>IF(N134="zákl. přenesená",J134,0)</f>
        <v>0</v>
      </c>
      <c r="BH134" s="106">
        <f>IF(N134="sníž. přenesená",J134,0)</f>
        <v>0</v>
      </c>
      <c r="BI134" s="106">
        <f>IF(N134="nulová",J134,0)</f>
        <v>0</v>
      </c>
      <c r="BJ134" s="11" t="s">
        <v>74</v>
      </c>
      <c r="BK134" s="106">
        <f>ROUND(I134*H134,2)</f>
        <v>0</v>
      </c>
      <c r="BL134" s="11" t="s">
        <v>122</v>
      </c>
      <c r="BM134" s="105" t="s">
        <v>588</v>
      </c>
    </row>
    <row r="135" spans="2:65" s="1" customFormat="1" ht="19.5" x14ac:dyDescent="0.2">
      <c r="B135" s="26"/>
      <c r="D135" s="204" t="s">
        <v>125</v>
      </c>
      <c r="F135" s="205" t="s">
        <v>589</v>
      </c>
      <c r="I135" s="107"/>
      <c r="L135" s="26"/>
      <c r="M135" s="108"/>
      <c r="T135" s="46"/>
      <c r="AT135" s="11" t="s">
        <v>125</v>
      </c>
      <c r="AU135" s="11" t="s">
        <v>66</v>
      </c>
    </row>
    <row r="136" spans="2:65" s="1" customFormat="1" x14ac:dyDescent="0.2">
      <c r="B136" s="26"/>
      <c r="D136" s="216" t="s">
        <v>503</v>
      </c>
      <c r="F136" s="217" t="s">
        <v>590</v>
      </c>
      <c r="I136" s="107"/>
      <c r="L136" s="26"/>
      <c r="M136" s="108"/>
      <c r="T136" s="46"/>
      <c r="AT136" s="11" t="s">
        <v>503</v>
      </c>
      <c r="AU136" s="11" t="s">
        <v>66</v>
      </c>
    </row>
    <row r="137" spans="2:65" s="1" customFormat="1" ht="16.5" customHeight="1" x14ac:dyDescent="0.2">
      <c r="B137" s="26"/>
      <c r="C137" s="199" t="s">
        <v>210</v>
      </c>
      <c r="D137" s="199" t="s">
        <v>118</v>
      </c>
      <c r="E137" s="200" t="s">
        <v>591</v>
      </c>
      <c r="F137" s="201" t="s">
        <v>592</v>
      </c>
      <c r="G137" s="202" t="s">
        <v>513</v>
      </c>
      <c r="H137" s="203">
        <v>5</v>
      </c>
      <c r="I137" s="99"/>
      <c r="J137" s="214">
        <f>ROUND(I137*H137,2)</f>
        <v>0</v>
      </c>
      <c r="K137" s="100"/>
      <c r="L137" s="26"/>
      <c r="M137" s="101" t="s">
        <v>3</v>
      </c>
      <c r="N137" s="102" t="s">
        <v>37</v>
      </c>
      <c r="P137" s="103">
        <f>O137*H137</f>
        <v>0</v>
      </c>
      <c r="Q137" s="103">
        <v>0</v>
      </c>
      <c r="R137" s="103">
        <f>Q137*H137</f>
        <v>0</v>
      </c>
      <c r="S137" s="103">
        <v>0.29499999999999998</v>
      </c>
      <c r="T137" s="104">
        <f>S137*H137</f>
        <v>1.4749999999999999</v>
      </c>
      <c r="AR137" s="105" t="s">
        <v>122</v>
      </c>
      <c r="AT137" s="105" t="s">
        <v>118</v>
      </c>
      <c r="AU137" s="105" t="s">
        <v>66</v>
      </c>
      <c r="AY137" s="11" t="s">
        <v>123</v>
      </c>
      <c r="BE137" s="106">
        <f>IF(N137="základní",J137,0)</f>
        <v>0</v>
      </c>
      <c r="BF137" s="106">
        <f>IF(N137="snížená",J137,0)</f>
        <v>0</v>
      </c>
      <c r="BG137" s="106">
        <f>IF(N137="zákl. přenesená",J137,0)</f>
        <v>0</v>
      </c>
      <c r="BH137" s="106">
        <f>IF(N137="sníž. přenesená",J137,0)</f>
        <v>0</v>
      </c>
      <c r="BI137" s="106">
        <f>IF(N137="nulová",J137,0)</f>
        <v>0</v>
      </c>
      <c r="BJ137" s="11" t="s">
        <v>74</v>
      </c>
      <c r="BK137" s="106">
        <f>ROUND(I137*H137,2)</f>
        <v>0</v>
      </c>
      <c r="BL137" s="11" t="s">
        <v>122</v>
      </c>
      <c r="BM137" s="105" t="s">
        <v>593</v>
      </c>
    </row>
    <row r="138" spans="2:65" s="1" customFormat="1" ht="19.5" x14ac:dyDescent="0.2">
      <c r="B138" s="26"/>
      <c r="D138" s="204" t="s">
        <v>125</v>
      </c>
      <c r="F138" s="205" t="s">
        <v>594</v>
      </c>
      <c r="I138" s="107"/>
      <c r="L138" s="26"/>
      <c r="M138" s="108"/>
      <c r="T138" s="46"/>
      <c r="AT138" s="11" t="s">
        <v>125</v>
      </c>
      <c r="AU138" s="11" t="s">
        <v>66</v>
      </c>
    </row>
    <row r="139" spans="2:65" s="1" customFormat="1" x14ac:dyDescent="0.2">
      <c r="B139" s="26"/>
      <c r="D139" s="216" t="s">
        <v>503</v>
      </c>
      <c r="F139" s="217" t="s">
        <v>595</v>
      </c>
      <c r="I139" s="107"/>
      <c r="L139" s="26"/>
      <c r="M139" s="108"/>
      <c r="T139" s="46"/>
      <c r="AT139" s="11" t="s">
        <v>503</v>
      </c>
      <c r="AU139" s="11" t="s">
        <v>66</v>
      </c>
    </row>
    <row r="140" spans="2:65" s="1" customFormat="1" ht="16.5" customHeight="1" x14ac:dyDescent="0.2">
      <c r="B140" s="26"/>
      <c r="C140" s="199" t="s">
        <v>8</v>
      </c>
      <c r="D140" s="199" t="s">
        <v>118</v>
      </c>
      <c r="E140" s="200" t="s">
        <v>596</v>
      </c>
      <c r="F140" s="201" t="s">
        <v>597</v>
      </c>
      <c r="G140" s="202" t="s">
        <v>525</v>
      </c>
      <c r="H140" s="203">
        <v>6</v>
      </c>
      <c r="I140" s="99"/>
      <c r="J140" s="214">
        <f>ROUND(I140*H140,2)</f>
        <v>0</v>
      </c>
      <c r="K140" s="100"/>
      <c r="L140" s="26"/>
      <c r="M140" s="101" t="s">
        <v>3</v>
      </c>
      <c r="N140" s="102" t="s">
        <v>37</v>
      </c>
      <c r="P140" s="103">
        <f>O140*H140</f>
        <v>0</v>
      </c>
      <c r="Q140" s="103">
        <v>0</v>
      </c>
      <c r="R140" s="103">
        <f>Q140*H140</f>
        <v>0</v>
      </c>
      <c r="S140" s="103">
        <v>2</v>
      </c>
      <c r="T140" s="104">
        <f>S140*H140</f>
        <v>12</v>
      </c>
      <c r="AR140" s="105" t="s">
        <v>122</v>
      </c>
      <c r="AT140" s="105" t="s">
        <v>118</v>
      </c>
      <c r="AU140" s="105" t="s">
        <v>66</v>
      </c>
      <c r="AY140" s="11" t="s">
        <v>123</v>
      </c>
      <c r="BE140" s="106">
        <f>IF(N140="základní",J140,0)</f>
        <v>0</v>
      </c>
      <c r="BF140" s="106">
        <f>IF(N140="snížená",J140,0)</f>
        <v>0</v>
      </c>
      <c r="BG140" s="106">
        <f>IF(N140="zákl. přenesená",J140,0)</f>
        <v>0</v>
      </c>
      <c r="BH140" s="106">
        <f>IF(N140="sníž. přenesená",J140,0)</f>
        <v>0</v>
      </c>
      <c r="BI140" s="106">
        <f>IF(N140="nulová",J140,0)</f>
        <v>0</v>
      </c>
      <c r="BJ140" s="11" t="s">
        <v>74</v>
      </c>
      <c r="BK140" s="106">
        <f>ROUND(I140*H140,2)</f>
        <v>0</v>
      </c>
      <c r="BL140" s="11" t="s">
        <v>122</v>
      </c>
      <c r="BM140" s="105" t="s">
        <v>598</v>
      </c>
    </row>
    <row r="141" spans="2:65" s="1" customFormat="1" x14ac:dyDescent="0.2">
      <c r="B141" s="26"/>
      <c r="D141" s="204" t="s">
        <v>125</v>
      </c>
      <c r="F141" s="205" t="s">
        <v>599</v>
      </c>
      <c r="I141" s="107"/>
      <c r="L141" s="26"/>
      <c r="M141" s="108"/>
      <c r="T141" s="46"/>
      <c r="AT141" s="11" t="s">
        <v>125</v>
      </c>
      <c r="AU141" s="11" t="s">
        <v>66</v>
      </c>
    </row>
    <row r="142" spans="2:65" s="1" customFormat="1" ht="19.5" x14ac:dyDescent="0.2">
      <c r="B142" s="26"/>
      <c r="D142" s="204" t="s">
        <v>127</v>
      </c>
      <c r="F142" s="206" t="s">
        <v>600</v>
      </c>
      <c r="I142" s="107"/>
      <c r="L142" s="26"/>
      <c r="M142" s="108"/>
      <c r="T142" s="46"/>
      <c r="AT142" s="11" t="s">
        <v>127</v>
      </c>
      <c r="AU142" s="11" t="s">
        <v>66</v>
      </c>
    </row>
    <row r="143" spans="2:65" s="1" customFormat="1" ht="16.5" customHeight="1" x14ac:dyDescent="0.2">
      <c r="B143" s="26"/>
      <c r="C143" s="199" t="s">
        <v>217</v>
      </c>
      <c r="D143" s="199" t="s">
        <v>118</v>
      </c>
      <c r="E143" s="200" t="s">
        <v>601</v>
      </c>
      <c r="F143" s="201" t="s">
        <v>602</v>
      </c>
      <c r="G143" s="202" t="s">
        <v>121</v>
      </c>
      <c r="H143" s="203">
        <v>2</v>
      </c>
      <c r="I143" s="99"/>
      <c r="J143" s="214">
        <f>ROUND(I143*H143,2)</f>
        <v>0</v>
      </c>
      <c r="K143" s="100"/>
      <c r="L143" s="26"/>
      <c r="M143" s="101" t="s">
        <v>3</v>
      </c>
      <c r="N143" s="102" t="s">
        <v>37</v>
      </c>
      <c r="P143" s="103">
        <f>O143*H143</f>
        <v>0</v>
      </c>
      <c r="Q143" s="103">
        <v>0</v>
      </c>
      <c r="R143" s="103">
        <f>Q143*H143</f>
        <v>0</v>
      </c>
      <c r="S143" s="103">
        <v>0.34899999999999998</v>
      </c>
      <c r="T143" s="104">
        <f>S143*H143</f>
        <v>0.69799999999999995</v>
      </c>
      <c r="AR143" s="105" t="s">
        <v>122</v>
      </c>
      <c r="AT143" s="105" t="s">
        <v>118</v>
      </c>
      <c r="AU143" s="105" t="s">
        <v>66</v>
      </c>
      <c r="AY143" s="11" t="s">
        <v>123</v>
      </c>
      <c r="BE143" s="106">
        <f>IF(N143="základní",J143,0)</f>
        <v>0</v>
      </c>
      <c r="BF143" s="106">
        <f>IF(N143="snížená",J143,0)</f>
        <v>0</v>
      </c>
      <c r="BG143" s="106">
        <f>IF(N143="zákl. přenesená",J143,0)</f>
        <v>0</v>
      </c>
      <c r="BH143" s="106">
        <f>IF(N143="sníž. přenesená",J143,0)</f>
        <v>0</v>
      </c>
      <c r="BI143" s="106">
        <f>IF(N143="nulová",J143,0)</f>
        <v>0</v>
      </c>
      <c r="BJ143" s="11" t="s">
        <v>74</v>
      </c>
      <c r="BK143" s="106">
        <f>ROUND(I143*H143,2)</f>
        <v>0</v>
      </c>
      <c r="BL143" s="11" t="s">
        <v>122</v>
      </c>
      <c r="BM143" s="105" t="s">
        <v>603</v>
      </c>
    </row>
    <row r="144" spans="2:65" s="1" customFormat="1" x14ac:dyDescent="0.2">
      <c r="B144" s="26"/>
      <c r="D144" s="204" t="s">
        <v>125</v>
      </c>
      <c r="F144" s="205" t="s">
        <v>604</v>
      </c>
      <c r="I144" s="107"/>
      <c r="L144" s="26"/>
      <c r="M144" s="108"/>
      <c r="T144" s="46"/>
      <c r="AT144" s="11" t="s">
        <v>125</v>
      </c>
      <c r="AU144" s="11" t="s">
        <v>66</v>
      </c>
    </row>
    <row r="145" spans="2:65" s="1" customFormat="1" x14ac:dyDescent="0.2">
      <c r="B145" s="26"/>
      <c r="D145" s="216" t="s">
        <v>503</v>
      </c>
      <c r="F145" s="217" t="s">
        <v>605</v>
      </c>
      <c r="I145" s="107"/>
      <c r="L145" s="26"/>
      <c r="M145" s="108"/>
      <c r="T145" s="46"/>
      <c r="AT145" s="11" t="s">
        <v>503</v>
      </c>
      <c r="AU145" s="11" t="s">
        <v>66</v>
      </c>
    </row>
    <row r="146" spans="2:65" s="1" customFormat="1" ht="21.75" customHeight="1" x14ac:dyDescent="0.2">
      <c r="B146" s="26"/>
      <c r="C146" s="199" t="s">
        <v>221</v>
      </c>
      <c r="D146" s="199" t="s">
        <v>118</v>
      </c>
      <c r="E146" s="200" t="s">
        <v>606</v>
      </c>
      <c r="F146" s="201" t="s">
        <v>607</v>
      </c>
      <c r="G146" s="202" t="s">
        <v>260</v>
      </c>
      <c r="H146" s="203">
        <v>2</v>
      </c>
      <c r="I146" s="99"/>
      <c r="J146" s="214">
        <f>ROUND(I146*H146,2)</f>
        <v>0</v>
      </c>
      <c r="K146" s="100"/>
      <c r="L146" s="26"/>
      <c r="M146" s="101" t="s">
        <v>3</v>
      </c>
      <c r="N146" s="102" t="s">
        <v>37</v>
      </c>
      <c r="P146" s="103">
        <f>O146*H146</f>
        <v>0</v>
      </c>
      <c r="Q146" s="103">
        <v>0</v>
      </c>
      <c r="R146" s="103">
        <f>Q146*H146</f>
        <v>0</v>
      </c>
      <c r="S146" s="103">
        <v>1.0999999999999999E-2</v>
      </c>
      <c r="T146" s="104">
        <f>S146*H146</f>
        <v>2.1999999999999999E-2</v>
      </c>
      <c r="AR146" s="105" t="s">
        <v>122</v>
      </c>
      <c r="AT146" s="105" t="s">
        <v>118</v>
      </c>
      <c r="AU146" s="105" t="s">
        <v>66</v>
      </c>
      <c r="AY146" s="11" t="s">
        <v>123</v>
      </c>
      <c r="BE146" s="106">
        <f>IF(N146="základní",J146,0)</f>
        <v>0</v>
      </c>
      <c r="BF146" s="106">
        <f>IF(N146="snížená",J146,0)</f>
        <v>0</v>
      </c>
      <c r="BG146" s="106">
        <f>IF(N146="zákl. přenesená",J146,0)</f>
        <v>0</v>
      </c>
      <c r="BH146" s="106">
        <f>IF(N146="sníž. přenesená",J146,0)</f>
        <v>0</v>
      </c>
      <c r="BI146" s="106">
        <f>IF(N146="nulová",J146,0)</f>
        <v>0</v>
      </c>
      <c r="BJ146" s="11" t="s">
        <v>74</v>
      </c>
      <c r="BK146" s="106">
        <f>ROUND(I146*H146,2)</f>
        <v>0</v>
      </c>
      <c r="BL146" s="11" t="s">
        <v>122</v>
      </c>
      <c r="BM146" s="105" t="s">
        <v>608</v>
      </c>
    </row>
    <row r="147" spans="2:65" s="1" customFormat="1" x14ac:dyDescent="0.2">
      <c r="B147" s="26"/>
      <c r="D147" s="204" t="s">
        <v>125</v>
      </c>
      <c r="F147" s="205" t="s">
        <v>609</v>
      </c>
      <c r="I147" s="107"/>
      <c r="L147" s="26"/>
      <c r="M147" s="108"/>
      <c r="T147" s="46"/>
      <c r="AT147" s="11" t="s">
        <v>125</v>
      </c>
      <c r="AU147" s="11" t="s">
        <v>66</v>
      </c>
    </row>
    <row r="148" spans="2:65" s="1" customFormat="1" x14ac:dyDescent="0.2">
      <c r="B148" s="26"/>
      <c r="D148" s="216" t="s">
        <v>503</v>
      </c>
      <c r="F148" s="217" t="s">
        <v>610</v>
      </c>
      <c r="I148" s="107"/>
      <c r="L148" s="26"/>
      <c r="M148" s="108"/>
      <c r="T148" s="46"/>
      <c r="AT148" s="11" t="s">
        <v>503</v>
      </c>
      <c r="AU148" s="11" t="s">
        <v>66</v>
      </c>
    </row>
    <row r="149" spans="2:65" s="1" customFormat="1" ht="16.5" customHeight="1" x14ac:dyDescent="0.2">
      <c r="B149" s="26"/>
      <c r="C149" s="199" t="s">
        <v>226</v>
      </c>
      <c r="D149" s="199" t="s">
        <v>118</v>
      </c>
      <c r="E149" s="200" t="s">
        <v>611</v>
      </c>
      <c r="F149" s="201" t="s">
        <v>612</v>
      </c>
      <c r="G149" s="202" t="s">
        <v>260</v>
      </c>
      <c r="H149" s="203">
        <v>2</v>
      </c>
      <c r="I149" s="99"/>
      <c r="J149" s="214">
        <f>ROUND(I149*H149,2)</f>
        <v>0</v>
      </c>
      <c r="K149" s="100"/>
      <c r="L149" s="26"/>
      <c r="M149" s="101" t="s">
        <v>3</v>
      </c>
      <c r="N149" s="102" t="s">
        <v>37</v>
      </c>
      <c r="P149" s="103">
        <f>O149*H149</f>
        <v>0</v>
      </c>
      <c r="Q149" s="103">
        <v>3.5E-4</v>
      </c>
      <c r="R149" s="103">
        <f>Q149*H149</f>
        <v>6.9999999999999999E-4</v>
      </c>
      <c r="S149" s="103">
        <v>0</v>
      </c>
      <c r="T149" s="104">
        <f>S149*H149</f>
        <v>0</v>
      </c>
      <c r="AR149" s="105" t="s">
        <v>122</v>
      </c>
      <c r="AT149" s="105" t="s">
        <v>118</v>
      </c>
      <c r="AU149" s="105" t="s">
        <v>66</v>
      </c>
      <c r="AY149" s="11" t="s">
        <v>123</v>
      </c>
      <c r="BE149" s="106">
        <f>IF(N149="základní",J149,0)</f>
        <v>0</v>
      </c>
      <c r="BF149" s="106">
        <f>IF(N149="snížená",J149,0)</f>
        <v>0</v>
      </c>
      <c r="BG149" s="106">
        <f>IF(N149="zákl. přenesená",J149,0)</f>
        <v>0</v>
      </c>
      <c r="BH149" s="106">
        <f>IF(N149="sníž. přenesená",J149,0)</f>
        <v>0</v>
      </c>
      <c r="BI149" s="106">
        <f>IF(N149="nulová",J149,0)</f>
        <v>0</v>
      </c>
      <c r="BJ149" s="11" t="s">
        <v>74</v>
      </c>
      <c r="BK149" s="106">
        <f>ROUND(I149*H149,2)</f>
        <v>0</v>
      </c>
      <c r="BL149" s="11" t="s">
        <v>122</v>
      </c>
      <c r="BM149" s="105" t="s">
        <v>613</v>
      </c>
    </row>
    <row r="150" spans="2:65" s="1" customFormat="1" x14ac:dyDescent="0.2">
      <c r="B150" s="26"/>
      <c r="D150" s="204" t="s">
        <v>125</v>
      </c>
      <c r="F150" s="205" t="s">
        <v>614</v>
      </c>
      <c r="I150" s="107"/>
      <c r="L150" s="26"/>
      <c r="M150" s="108"/>
      <c r="T150" s="46"/>
      <c r="AT150" s="11" t="s">
        <v>125</v>
      </c>
      <c r="AU150" s="11" t="s">
        <v>66</v>
      </c>
    </row>
    <row r="151" spans="2:65" s="1" customFormat="1" x14ac:dyDescent="0.2">
      <c r="B151" s="26"/>
      <c r="D151" s="216" t="s">
        <v>503</v>
      </c>
      <c r="F151" s="217" t="s">
        <v>615</v>
      </c>
      <c r="I151" s="107"/>
      <c r="L151" s="26"/>
      <c r="M151" s="108"/>
      <c r="T151" s="46"/>
      <c r="AT151" s="11" t="s">
        <v>503</v>
      </c>
      <c r="AU151" s="11" t="s">
        <v>66</v>
      </c>
    </row>
    <row r="152" spans="2:65" s="1" customFormat="1" ht="16.5" customHeight="1" x14ac:dyDescent="0.2">
      <c r="B152" s="26"/>
      <c r="C152" s="199" t="s">
        <v>231</v>
      </c>
      <c r="D152" s="199" t="s">
        <v>118</v>
      </c>
      <c r="E152" s="200" t="s">
        <v>616</v>
      </c>
      <c r="F152" s="201" t="s">
        <v>617</v>
      </c>
      <c r="G152" s="202" t="s">
        <v>121</v>
      </c>
      <c r="H152" s="203">
        <v>2</v>
      </c>
      <c r="I152" s="99"/>
      <c r="J152" s="214">
        <f>ROUND(I152*H152,2)</f>
        <v>0</v>
      </c>
      <c r="K152" s="100"/>
      <c r="L152" s="26"/>
      <c r="M152" s="101" t="s">
        <v>3</v>
      </c>
      <c r="N152" s="102" t="s">
        <v>37</v>
      </c>
      <c r="P152" s="103">
        <f>O152*H152</f>
        <v>0</v>
      </c>
      <c r="Q152" s="103">
        <v>2.4570000000000002E-2</v>
      </c>
      <c r="R152" s="103">
        <f>Q152*H152</f>
        <v>4.9140000000000003E-2</v>
      </c>
      <c r="S152" s="103">
        <v>0</v>
      </c>
      <c r="T152" s="104">
        <f>S152*H152</f>
        <v>0</v>
      </c>
      <c r="AR152" s="105" t="s">
        <v>122</v>
      </c>
      <c r="AT152" s="105" t="s">
        <v>118</v>
      </c>
      <c r="AU152" s="105" t="s">
        <v>66</v>
      </c>
      <c r="AY152" s="11" t="s">
        <v>123</v>
      </c>
      <c r="BE152" s="106">
        <f>IF(N152="základní",J152,0)</f>
        <v>0</v>
      </c>
      <c r="BF152" s="106">
        <f>IF(N152="snížená",J152,0)</f>
        <v>0</v>
      </c>
      <c r="BG152" s="106">
        <f>IF(N152="zákl. přenesená",J152,0)</f>
        <v>0</v>
      </c>
      <c r="BH152" s="106">
        <f>IF(N152="sníž. přenesená",J152,0)</f>
        <v>0</v>
      </c>
      <c r="BI152" s="106">
        <f>IF(N152="nulová",J152,0)</f>
        <v>0</v>
      </c>
      <c r="BJ152" s="11" t="s">
        <v>74</v>
      </c>
      <c r="BK152" s="106">
        <f>ROUND(I152*H152,2)</f>
        <v>0</v>
      </c>
      <c r="BL152" s="11" t="s">
        <v>122</v>
      </c>
      <c r="BM152" s="105" t="s">
        <v>618</v>
      </c>
    </row>
    <row r="153" spans="2:65" s="1" customFormat="1" ht="19.5" x14ac:dyDescent="0.2">
      <c r="B153" s="26"/>
      <c r="D153" s="204" t="s">
        <v>125</v>
      </c>
      <c r="F153" s="205" t="s">
        <v>619</v>
      </c>
      <c r="I153" s="107"/>
      <c r="L153" s="26"/>
      <c r="M153" s="108"/>
      <c r="T153" s="46"/>
      <c r="AT153" s="11" t="s">
        <v>125</v>
      </c>
      <c r="AU153" s="11" t="s">
        <v>66</v>
      </c>
    </row>
    <row r="154" spans="2:65" s="1" customFormat="1" x14ac:dyDescent="0.2">
      <c r="B154" s="26"/>
      <c r="D154" s="216" t="s">
        <v>503</v>
      </c>
      <c r="F154" s="217" t="s">
        <v>620</v>
      </c>
      <c r="I154" s="107"/>
      <c r="L154" s="26"/>
      <c r="M154" s="108"/>
      <c r="T154" s="46"/>
      <c r="AT154" s="11" t="s">
        <v>503</v>
      </c>
      <c r="AU154" s="11" t="s">
        <v>66</v>
      </c>
    </row>
    <row r="155" spans="2:65" s="1" customFormat="1" ht="16.5" customHeight="1" x14ac:dyDescent="0.2">
      <c r="B155" s="26"/>
      <c r="C155" s="207" t="s">
        <v>235</v>
      </c>
      <c r="D155" s="207" t="s">
        <v>140</v>
      </c>
      <c r="E155" s="208" t="s">
        <v>621</v>
      </c>
      <c r="F155" s="209" t="s">
        <v>622</v>
      </c>
      <c r="G155" s="210" t="s">
        <v>567</v>
      </c>
      <c r="H155" s="211">
        <v>0.2</v>
      </c>
      <c r="I155" s="109"/>
      <c r="J155" s="215">
        <f>ROUND(I155*H155,2)</f>
        <v>0</v>
      </c>
      <c r="K155" s="110"/>
      <c r="L155" s="111"/>
      <c r="M155" s="112" t="s">
        <v>3</v>
      </c>
      <c r="N155" s="113" t="s">
        <v>37</v>
      </c>
      <c r="P155" s="103">
        <f>O155*H155</f>
        <v>0</v>
      </c>
      <c r="Q155" s="103">
        <v>1</v>
      </c>
      <c r="R155" s="103">
        <f>Q155*H155</f>
        <v>0.2</v>
      </c>
      <c r="S155" s="103">
        <v>0</v>
      </c>
      <c r="T155" s="104">
        <f>S155*H155</f>
        <v>0</v>
      </c>
      <c r="AR155" s="105" t="s">
        <v>143</v>
      </c>
      <c r="AT155" s="105" t="s">
        <v>140</v>
      </c>
      <c r="AU155" s="105" t="s">
        <v>66</v>
      </c>
      <c r="AY155" s="11" t="s">
        <v>123</v>
      </c>
      <c r="BE155" s="106">
        <f>IF(N155="základní",J155,0)</f>
        <v>0</v>
      </c>
      <c r="BF155" s="106">
        <f>IF(N155="snížená",J155,0)</f>
        <v>0</v>
      </c>
      <c r="BG155" s="106">
        <f>IF(N155="zákl. přenesená",J155,0)</f>
        <v>0</v>
      </c>
      <c r="BH155" s="106">
        <f>IF(N155="sníž. přenesená",J155,0)</f>
        <v>0</v>
      </c>
      <c r="BI155" s="106">
        <f>IF(N155="nulová",J155,0)</f>
        <v>0</v>
      </c>
      <c r="BJ155" s="11" t="s">
        <v>74</v>
      </c>
      <c r="BK155" s="106">
        <f>ROUND(I155*H155,2)</f>
        <v>0</v>
      </c>
      <c r="BL155" s="11" t="s">
        <v>122</v>
      </c>
      <c r="BM155" s="105" t="s">
        <v>623</v>
      </c>
    </row>
    <row r="156" spans="2:65" s="1" customFormat="1" x14ac:dyDescent="0.2">
      <c r="B156" s="26"/>
      <c r="D156" s="204" t="s">
        <v>125</v>
      </c>
      <c r="F156" s="205" t="s">
        <v>622</v>
      </c>
      <c r="I156" s="107"/>
      <c r="L156" s="26"/>
      <c r="M156" s="108"/>
      <c r="T156" s="46"/>
      <c r="AT156" s="11" t="s">
        <v>125</v>
      </c>
      <c r="AU156" s="11" t="s">
        <v>66</v>
      </c>
    </row>
    <row r="157" spans="2:65" s="1" customFormat="1" ht="16.5" customHeight="1" x14ac:dyDescent="0.2">
      <c r="B157" s="26"/>
      <c r="C157" s="207" t="s">
        <v>240</v>
      </c>
      <c r="D157" s="207" t="s">
        <v>140</v>
      </c>
      <c r="E157" s="208" t="s">
        <v>624</v>
      </c>
      <c r="F157" s="209" t="s">
        <v>625</v>
      </c>
      <c r="G157" s="210" t="s">
        <v>427</v>
      </c>
      <c r="H157" s="211">
        <v>50</v>
      </c>
      <c r="I157" s="109"/>
      <c r="J157" s="215">
        <f>ROUND(I157*H157,2)</f>
        <v>0</v>
      </c>
      <c r="K157" s="110"/>
      <c r="L157" s="111"/>
      <c r="M157" s="112" t="s">
        <v>3</v>
      </c>
      <c r="N157" s="113" t="s">
        <v>37</v>
      </c>
      <c r="P157" s="103">
        <f>O157*H157</f>
        <v>0</v>
      </c>
      <c r="Q157" s="103">
        <v>1E-3</v>
      </c>
      <c r="R157" s="103">
        <f>Q157*H157</f>
        <v>0.05</v>
      </c>
      <c r="S157" s="103">
        <v>0</v>
      </c>
      <c r="T157" s="104">
        <f>S157*H157</f>
        <v>0</v>
      </c>
      <c r="AR157" s="105" t="s">
        <v>143</v>
      </c>
      <c r="AT157" s="105" t="s">
        <v>140</v>
      </c>
      <c r="AU157" s="105" t="s">
        <v>66</v>
      </c>
      <c r="AY157" s="11" t="s">
        <v>123</v>
      </c>
      <c r="BE157" s="106">
        <f>IF(N157="základní",J157,0)</f>
        <v>0</v>
      </c>
      <c r="BF157" s="106">
        <f>IF(N157="snížená",J157,0)</f>
        <v>0</v>
      </c>
      <c r="BG157" s="106">
        <f>IF(N157="zákl. přenesená",J157,0)</f>
        <v>0</v>
      </c>
      <c r="BH157" s="106">
        <f>IF(N157="sníž. přenesená",J157,0)</f>
        <v>0</v>
      </c>
      <c r="BI157" s="106">
        <f>IF(N157="nulová",J157,0)</f>
        <v>0</v>
      </c>
      <c r="BJ157" s="11" t="s">
        <v>74</v>
      </c>
      <c r="BK157" s="106">
        <f>ROUND(I157*H157,2)</f>
        <v>0</v>
      </c>
      <c r="BL157" s="11" t="s">
        <v>122</v>
      </c>
      <c r="BM157" s="105" t="s">
        <v>626</v>
      </c>
    </row>
    <row r="158" spans="2:65" s="1" customFormat="1" x14ac:dyDescent="0.2">
      <c r="B158" s="26"/>
      <c r="D158" s="204" t="s">
        <v>125</v>
      </c>
      <c r="F158" s="205" t="s">
        <v>625</v>
      </c>
      <c r="I158" s="107"/>
      <c r="L158" s="26"/>
      <c r="M158" s="108"/>
      <c r="T158" s="46"/>
      <c r="AT158" s="11" t="s">
        <v>125</v>
      </c>
      <c r="AU158" s="11" t="s">
        <v>66</v>
      </c>
    </row>
    <row r="159" spans="2:65" s="1" customFormat="1" ht="16.5" customHeight="1" x14ac:dyDescent="0.2">
      <c r="B159" s="26"/>
      <c r="C159" s="199" t="s">
        <v>244</v>
      </c>
      <c r="D159" s="199" t="s">
        <v>118</v>
      </c>
      <c r="E159" s="200" t="s">
        <v>627</v>
      </c>
      <c r="F159" s="201" t="s">
        <v>628</v>
      </c>
      <c r="G159" s="202" t="s">
        <v>525</v>
      </c>
      <c r="H159" s="203">
        <v>1</v>
      </c>
      <c r="I159" s="99"/>
      <c r="J159" s="214">
        <f>ROUND(I159*H159,2)</f>
        <v>0</v>
      </c>
      <c r="K159" s="100"/>
      <c r="L159" s="26"/>
      <c r="M159" s="101" t="s">
        <v>3</v>
      </c>
      <c r="N159" s="102" t="s">
        <v>37</v>
      </c>
      <c r="P159" s="103">
        <f>O159*H159</f>
        <v>0</v>
      </c>
      <c r="Q159" s="103">
        <v>0</v>
      </c>
      <c r="R159" s="103">
        <f>Q159*H159</f>
        <v>0</v>
      </c>
      <c r="S159" s="103">
        <v>1.8049999999999999</v>
      </c>
      <c r="T159" s="104">
        <f>S159*H159</f>
        <v>1.8049999999999999</v>
      </c>
      <c r="AR159" s="105" t="s">
        <v>122</v>
      </c>
      <c r="AT159" s="105" t="s">
        <v>118</v>
      </c>
      <c r="AU159" s="105" t="s">
        <v>66</v>
      </c>
      <c r="AY159" s="11" t="s">
        <v>123</v>
      </c>
      <c r="BE159" s="106">
        <f>IF(N159="základní",J159,0)</f>
        <v>0</v>
      </c>
      <c r="BF159" s="106">
        <f>IF(N159="snížená",J159,0)</f>
        <v>0</v>
      </c>
      <c r="BG159" s="106">
        <f>IF(N159="zákl. přenesená",J159,0)</f>
        <v>0</v>
      </c>
      <c r="BH159" s="106">
        <f>IF(N159="sníž. přenesená",J159,0)</f>
        <v>0</v>
      </c>
      <c r="BI159" s="106">
        <f>IF(N159="nulová",J159,0)</f>
        <v>0</v>
      </c>
      <c r="BJ159" s="11" t="s">
        <v>74</v>
      </c>
      <c r="BK159" s="106">
        <f>ROUND(I159*H159,2)</f>
        <v>0</v>
      </c>
      <c r="BL159" s="11" t="s">
        <v>122</v>
      </c>
      <c r="BM159" s="105" t="s">
        <v>629</v>
      </c>
    </row>
    <row r="160" spans="2:65" s="1" customFormat="1" ht="19.5" x14ac:dyDescent="0.2">
      <c r="B160" s="26"/>
      <c r="D160" s="204" t="s">
        <v>125</v>
      </c>
      <c r="F160" s="205" t="s">
        <v>630</v>
      </c>
      <c r="I160" s="107"/>
      <c r="L160" s="26"/>
      <c r="M160" s="108"/>
      <c r="T160" s="46"/>
      <c r="AT160" s="11" t="s">
        <v>125</v>
      </c>
      <c r="AU160" s="11" t="s">
        <v>66</v>
      </c>
    </row>
    <row r="161" spans="2:65" s="1" customFormat="1" x14ac:dyDescent="0.2">
      <c r="B161" s="26"/>
      <c r="D161" s="216" t="s">
        <v>503</v>
      </c>
      <c r="F161" s="217" t="s">
        <v>631</v>
      </c>
      <c r="I161" s="107"/>
      <c r="L161" s="26"/>
      <c r="M161" s="108"/>
      <c r="T161" s="46"/>
      <c r="AT161" s="11" t="s">
        <v>503</v>
      </c>
      <c r="AU161" s="11" t="s">
        <v>66</v>
      </c>
    </row>
    <row r="162" spans="2:65" s="1" customFormat="1" ht="19.5" x14ac:dyDescent="0.2">
      <c r="B162" s="26"/>
      <c r="D162" s="204" t="s">
        <v>127</v>
      </c>
      <c r="F162" s="206" t="s">
        <v>600</v>
      </c>
      <c r="I162" s="107"/>
      <c r="L162" s="26"/>
      <c r="M162" s="108"/>
      <c r="T162" s="46"/>
      <c r="AT162" s="11" t="s">
        <v>127</v>
      </c>
      <c r="AU162" s="11" t="s">
        <v>66</v>
      </c>
    </row>
    <row r="163" spans="2:65" s="1" customFormat="1" ht="21.75" customHeight="1" x14ac:dyDescent="0.2">
      <c r="B163" s="26"/>
      <c r="C163" s="199" t="s">
        <v>249</v>
      </c>
      <c r="D163" s="199" t="s">
        <v>118</v>
      </c>
      <c r="E163" s="200" t="s">
        <v>632</v>
      </c>
      <c r="F163" s="201" t="s">
        <v>633</v>
      </c>
      <c r="G163" s="202" t="s">
        <v>567</v>
      </c>
      <c r="H163" s="203">
        <v>10</v>
      </c>
      <c r="I163" s="99"/>
      <c r="J163" s="214">
        <f>ROUND(I163*H163,2)</f>
        <v>0</v>
      </c>
      <c r="K163" s="100"/>
      <c r="L163" s="26"/>
      <c r="M163" s="101" t="s">
        <v>3</v>
      </c>
      <c r="N163" s="102" t="s">
        <v>37</v>
      </c>
      <c r="P163" s="103">
        <f>O163*H163</f>
        <v>0</v>
      </c>
      <c r="Q163" s="103">
        <v>0</v>
      </c>
      <c r="R163" s="103">
        <f>Q163*H163</f>
        <v>0</v>
      </c>
      <c r="S163" s="103">
        <v>0</v>
      </c>
      <c r="T163" s="104">
        <f>S163*H163</f>
        <v>0</v>
      </c>
      <c r="AR163" s="105" t="s">
        <v>122</v>
      </c>
      <c r="AT163" s="105" t="s">
        <v>118</v>
      </c>
      <c r="AU163" s="105" t="s">
        <v>66</v>
      </c>
      <c r="AY163" s="11" t="s">
        <v>123</v>
      </c>
      <c r="BE163" s="106">
        <f>IF(N163="základní",J163,0)</f>
        <v>0</v>
      </c>
      <c r="BF163" s="106">
        <f>IF(N163="snížená",J163,0)</f>
        <v>0</v>
      </c>
      <c r="BG163" s="106">
        <f>IF(N163="zákl. přenesená",J163,0)</f>
        <v>0</v>
      </c>
      <c r="BH163" s="106">
        <f>IF(N163="sníž. přenesená",J163,0)</f>
        <v>0</v>
      </c>
      <c r="BI163" s="106">
        <f>IF(N163="nulová",J163,0)</f>
        <v>0</v>
      </c>
      <c r="BJ163" s="11" t="s">
        <v>74</v>
      </c>
      <c r="BK163" s="106">
        <f>ROUND(I163*H163,2)</f>
        <v>0</v>
      </c>
      <c r="BL163" s="11" t="s">
        <v>122</v>
      </c>
      <c r="BM163" s="105" t="s">
        <v>634</v>
      </c>
    </row>
    <row r="164" spans="2:65" s="1" customFormat="1" x14ac:dyDescent="0.2">
      <c r="B164" s="26"/>
      <c r="D164" s="204" t="s">
        <v>125</v>
      </c>
      <c r="F164" s="205" t="s">
        <v>635</v>
      </c>
      <c r="I164" s="107"/>
      <c r="L164" s="26"/>
      <c r="M164" s="108"/>
      <c r="T164" s="46"/>
      <c r="AT164" s="11" t="s">
        <v>125</v>
      </c>
      <c r="AU164" s="11" t="s">
        <v>66</v>
      </c>
    </row>
    <row r="165" spans="2:65" s="1" customFormat="1" x14ac:dyDescent="0.2">
      <c r="B165" s="26"/>
      <c r="D165" s="216" t="s">
        <v>503</v>
      </c>
      <c r="F165" s="217" t="s">
        <v>636</v>
      </c>
      <c r="I165" s="107"/>
      <c r="L165" s="26"/>
      <c r="M165" s="108"/>
      <c r="T165" s="46"/>
      <c r="AT165" s="11" t="s">
        <v>503</v>
      </c>
      <c r="AU165" s="11" t="s">
        <v>66</v>
      </c>
    </row>
    <row r="166" spans="2:65" s="1" customFormat="1" ht="16.5" customHeight="1" x14ac:dyDescent="0.2">
      <c r="B166" s="26"/>
      <c r="C166" s="199" t="s">
        <v>253</v>
      </c>
      <c r="D166" s="199" t="s">
        <v>118</v>
      </c>
      <c r="E166" s="200" t="s">
        <v>637</v>
      </c>
      <c r="F166" s="201" t="s">
        <v>638</v>
      </c>
      <c r="G166" s="202" t="s">
        <v>567</v>
      </c>
      <c r="H166" s="203">
        <v>300</v>
      </c>
      <c r="I166" s="99"/>
      <c r="J166" s="214">
        <f>ROUND(I166*H166,2)</f>
        <v>0</v>
      </c>
      <c r="K166" s="100"/>
      <c r="L166" s="26"/>
      <c r="M166" s="101" t="s">
        <v>3</v>
      </c>
      <c r="N166" s="102" t="s">
        <v>37</v>
      </c>
      <c r="P166" s="103">
        <f>O166*H166</f>
        <v>0</v>
      </c>
      <c r="Q166" s="103">
        <v>0</v>
      </c>
      <c r="R166" s="103">
        <f>Q166*H166</f>
        <v>0</v>
      </c>
      <c r="S166" s="103">
        <v>0</v>
      </c>
      <c r="T166" s="104">
        <f>S166*H166</f>
        <v>0</v>
      </c>
      <c r="AR166" s="105" t="s">
        <v>122</v>
      </c>
      <c r="AT166" s="105" t="s">
        <v>118</v>
      </c>
      <c r="AU166" s="105" t="s">
        <v>66</v>
      </c>
      <c r="AY166" s="11" t="s">
        <v>123</v>
      </c>
      <c r="BE166" s="106">
        <f>IF(N166="základní",J166,0)</f>
        <v>0</v>
      </c>
      <c r="BF166" s="106">
        <f>IF(N166="snížená",J166,0)</f>
        <v>0</v>
      </c>
      <c r="BG166" s="106">
        <f>IF(N166="zákl. přenesená",J166,0)</f>
        <v>0</v>
      </c>
      <c r="BH166" s="106">
        <f>IF(N166="sníž. přenesená",J166,0)</f>
        <v>0</v>
      </c>
      <c r="BI166" s="106">
        <f>IF(N166="nulová",J166,0)</f>
        <v>0</v>
      </c>
      <c r="BJ166" s="11" t="s">
        <v>74</v>
      </c>
      <c r="BK166" s="106">
        <f>ROUND(I166*H166,2)</f>
        <v>0</v>
      </c>
      <c r="BL166" s="11" t="s">
        <v>122</v>
      </c>
      <c r="BM166" s="105" t="s">
        <v>639</v>
      </c>
    </row>
    <row r="167" spans="2:65" s="1" customFormat="1" ht="19.5" x14ac:dyDescent="0.2">
      <c r="B167" s="26"/>
      <c r="D167" s="204" t="s">
        <v>125</v>
      </c>
      <c r="F167" s="205" t="s">
        <v>640</v>
      </c>
      <c r="I167" s="107"/>
      <c r="L167" s="26"/>
      <c r="M167" s="114"/>
      <c r="N167" s="115"/>
      <c r="O167" s="115"/>
      <c r="P167" s="115"/>
      <c r="Q167" s="115"/>
      <c r="R167" s="115"/>
      <c r="S167" s="115"/>
      <c r="T167" s="116"/>
      <c r="AT167" s="11" t="s">
        <v>125</v>
      </c>
      <c r="AU167" s="11" t="s">
        <v>66</v>
      </c>
    </row>
    <row r="168" spans="2:65" s="1" customFormat="1" ht="6.95" customHeight="1" x14ac:dyDescent="0.2">
      <c r="B168" s="35"/>
      <c r="C168" s="36"/>
      <c r="D168" s="36"/>
      <c r="E168" s="36"/>
      <c r="F168" s="36"/>
      <c r="G168" s="36"/>
      <c r="H168" s="36"/>
      <c r="I168" s="36"/>
      <c r="J168" s="36"/>
      <c r="K168" s="36"/>
      <c r="L168" s="26"/>
    </row>
  </sheetData>
  <sheetProtection algorithmName="SHA-512" hashValue="LdFYfFnf6gHbQ4JvznzHq149SSpMyYKBukuPqsalMQZT6cs2E5ed+tURX/WuKbhyMhQ+SigIvcXL0Foq9AiZ2w==" saltValue="QAGFbjLtgIresM1T0SnVbw==" spinCount="100000" sheet="1" objects="1" scenarios="1"/>
  <autoFilter ref="C78:K167" xr:uid="{00000000-0009-0000-0000-000002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2" r:id="rId1" xr:uid="{00000000-0004-0000-0200-000000000000}"/>
    <hyperlink ref="F86" r:id="rId2" xr:uid="{00000000-0004-0000-0200-000001000000}"/>
    <hyperlink ref="F97" r:id="rId3" xr:uid="{00000000-0004-0000-0200-000002000000}"/>
    <hyperlink ref="F100" r:id="rId4" xr:uid="{00000000-0004-0000-0200-000003000000}"/>
    <hyperlink ref="F110" r:id="rId5" xr:uid="{00000000-0004-0000-0200-000004000000}"/>
    <hyperlink ref="F113" r:id="rId6" xr:uid="{00000000-0004-0000-0200-000005000000}"/>
    <hyperlink ref="F118" r:id="rId7" xr:uid="{00000000-0004-0000-0200-000006000000}"/>
    <hyperlink ref="F121" r:id="rId8" xr:uid="{00000000-0004-0000-0200-000007000000}"/>
    <hyperlink ref="F124" r:id="rId9" xr:uid="{00000000-0004-0000-0200-000008000000}"/>
    <hyperlink ref="F127" r:id="rId10" xr:uid="{00000000-0004-0000-0200-000009000000}"/>
    <hyperlink ref="F130" r:id="rId11" xr:uid="{00000000-0004-0000-0200-00000A000000}"/>
    <hyperlink ref="F133" r:id="rId12" xr:uid="{00000000-0004-0000-0200-00000B000000}"/>
    <hyperlink ref="F136" r:id="rId13" xr:uid="{00000000-0004-0000-0200-00000C000000}"/>
    <hyperlink ref="F139" r:id="rId14" xr:uid="{00000000-0004-0000-0200-00000D000000}"/>
    <hyperlink ref="F145" r:id="rId15" xr:uid="{00000000-0004-0000-0200-00000E000000}"/>
    <hyperlink ref="F148" r:id="rId16" xr:uid="{00000000-0004-0000-0200-00000F000000}"/>
    <hyperlink ref="F151" r:id="rId17" xr:uid="{00000000-0004-0000-0200-000010000000}"/>
    <hyperlink ref="F154" r:id="rId18" xr:uid="{00000000-0004-0000-0200-000011000000}"/>
    <hyperlink ref="F161" r:id="rId19" xr:uid="{00000000-0004-0000-0200-000012000000}"/>
    <hyperlink ref="F165" r:id="rId20" xr:uid="{00000000-0004-0000-0200-00001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1"/>
  <sheetViews>
    <sheetView showGridLines="0" workbookViewId="0">
      <selection activeCell="H86" sqref="H8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8" t="s">
        <v>6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1" t="s">
        <v>82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76</v>
      </c>
    </row>
    <row r="4" spans="2:46" ht="24.95" customHeight="1" x14ac:dyDescent="0.2">
      <c r="B4" s="14"/>
      <c r="D4" s="15" t="s">
        <v>98</v>
      </c>
      <c r="L4" s="14"/>
      <c r="M4" s="78" t="s">
        <v>11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21" t="s">
        <v>16</v>
      </c>
      <c r="L6" s="14"/>
    </row>
    <row r="7" spans="2:46" ht="16.5" customHeight="1" x14ac:dyDescent="0.2">
      <c r="B7" s="14"/>
      <c r="E7" s="258" t="str">
        <f>'Rekapitulace stavby'!K6</f>
        <v>Oprava osvětlení v žst. Kasejovice a žst Blatná</v>
      </c>
      <c r="F7" s="259"/>
      <c r="G7" s="259"/>
      <c r="H7" s="259"/>
      <c r="L7" s="14"/>
    </row>
    <row r="8" spans="2:46" s="1" customFormat="1" ht="12" customHeight="1" x14ac:dyDescent="0.2">
      <c r="B8" s="26"/>
      <c r="D8" s="21" t="s">
        <v>99</v>
      </c>
      <c r="L8" s="26"/>
    </row>
    <row r="9" spans="2:46" s="1" customFormat="1" ht="16.5" customHeight="1" x14ac:dyDescent="0.2">
      <c r="B9" s="26"/>
      <c r="E9" s="241" t="s">
        <v>641</v>
      </c>
      <c r="F9" s="257"/>
      <c r="G9" s="257"/>
      <c r="H9" s="257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1" t="s">
        <v>17</v>
      </c>
      <c r="F11" s="19" t="s">
        <v>3</v>
      </c>
      <c r="I11" s="21" t="s">
        <v>18</v>
      </c>
      <c r="J11" s="19" t="s">
        <v>3</v>
      </c>
      <c r="L11" s="26"/>
    </row>
    <row r="12" spans="2:46" s="1" customFormat="1" ht="12" customHeight="1" x14ac:dyDescent="0.2">
      <c r="B12" s="26"/>
      <c r="D12" s="21" t="s">
        <v>19</v>
      </c>
      <c r="F12" s="19" t="s">
        <v>1278</v>
      </c>
      <c r="I12" s="21" t="s">
        <v>21</v>
      </c>
      <c r="J12" s="43">
        <f>'Rekapitulace stavby'!AN8</f>
        <v>0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1" t="s">
        <v>22</v>
      </c>
      <c r="I14" s="21" t="s">
        <v>23</v>
      </c>
      <c r="J14" s="19">
        <v>70994234</v>
      </c>
      <c r="L14" s="26"/>
    </row>
    <row r="15" spans="2:46" s="1" customFormat="1" ht="18" customHeight="1" x14ac:dyDescent="0.2">
      <c r="B15" s="26"/>
      <c r="E15" s="19" t="s">
        <v>1277</v>
      </c>
      <c r="I15" s="21" t="s">
        <v>24</v>
      </c>
      <c r="J15" s="19" t="s">
        <v>1276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1" t="s">
        <v>1275</v>
      </c>
      <c r="I17" s="21" t="s">
        <v>23</v>
      </c>
      <c r="J17" s="197" t="str">
        <f>'Rekapitulace stavby'!AN13</f>
        <v>Vyplň údaj</v>
      </c>
      <c r="L17" s="26"/>
    </row>
    <row r="18" spans="2:12" s="1" customFormat="1" ht="18" customHeight="1" x14ac:dyDescent="0.2">
      <c r="B18" s="26"/>
      <c r="E18" s="261" t="str">
        <f>'Rekapitulace stavby'!E14</f>
        <v>Vyplň údaj</v>
      </c>
      <c r="F18" s="262"/>
      <c r="G18" s="262"/>
      <c r="H18" s="262"/>
      <c r="I18" s="21" t="s">
        <v>24</v>
      </c>
      <c r="J18" s="197" t="str">
        <f>'Rekapitulace stavby'!AN14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1"/>
      <c r="I20" s="21"/>
      <c r="J20" s="19" t="str">
        <f>IF('Rekapitulace stavby'!AN16="","",'Rekapitulace stavby'!AN16)</f>
        <v/>
      </c>
      <c r="L20" s="26"/>
    </row>
    <row r="21" spans="2:12" s="1" customFormat="1" ht="18" customHeight="1" x14ac:dyDescent="0.2">
      <c r="B21" s="26"/>
      <c r="E21" s="19" t="str">
        <f>IF('Rekapitulace stavby'!E17="","",'Rekapitulace stavby'!E17)</f>
        <v xml:space="preserve"> </v>
      </c>
      <c r="I21" s="21"/>
      <c r="J21" s="19" t="str">
        <f>IF('Rekapitulace stavby'!AN17="","",'Rekapitulace stavby'!AN17)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1"/>
      <c r="I23" s="21"/>
      <c r="J23" s="19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9" t="str">
        <f>IF('Rekapitulace stavby'!E20="","",'Rekapitulace stavby'!E20)</f>
        <v xml:space="preserve"> </v>
      </c>
      <c r="I24" s="21"/>
      <c r="J24" s="19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1" t="s">
        <v>31</v>
      </c>
      <c r="L26" s="26"/>
    </row>
    <row r="27" spans="2:12" s="7" customFormat="1" ht="16.5" customHeight="1" x14ac:dyDescent="0.2">
      <c r="B27" s="79"/>
      <c r="E27" s="235" t="s">
        <v>3</v>
      </c>
      <c r="F27" s="235"/>
      <c r="G27" s="235"/>
      <c r="H27" s="235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0" t="s">
        <v>32</v>
      </c>
      <c r="J30" s="56">
        <f>ROUND(J79,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 x14ac:dyDescent="0.2">
      <c r="B33" s="26"/>
      <c r="D33" s="81" t="s">
        <v>36</v>
      </c>
      <c r="E33" s="21" t="s">
        <v>37</v>
      </c>
      <c r="F33" s="82">
        <f>ROUND((SUM(BE79:BE100)),  2)</f>
        <v>0</v>
      </c>
      <c r="I33" s="83">
        <v>0.21</v>
      </c>
      <c r="J33" s="82">
        <f>ROUND(((SUM(BE79:BE100))*I33),  2)</f>
        <v>0</v>
      </c>
      <c r="L33" s="26"/>
    </row>
    <row r="34" spans="2:12" s="1" customFormat="1" ht="14.45" customHeight="1" x14ac:dyDescent="0.2">
      <c r="B34" s="26"/>
      <c r="E34" s="21" t="s">
        <v>38</v>
      </c>
      <c r="F34" s="82">
        <f>ROUND((SUM(BF79:BF100)),  2)</f>
        <v>0</v>
      </c>
      <c r="I34" s="83">
        <v>0.15</v>
      </c>
      <c r="J34" s="82">
        <f>ROUND(((SUM(BF79:BF100))*I34),  2)</f>
        <v>0</v>
      </c>
      <c r="L34" s="26"/>
    </row>
    <row r="35" spans="2:12" s="1" customFormat="1" ht="14.45" hidden="1" customHeight="1" x14ac:dyDescent="0.2">
      <c r="B35" s="26"/>
      <c r="E35" s="21" t="s">
        <v>39</v>
      </c>
      <c r="F35" s="82">
        <f>ROUND((SUM(BG79:BG100)),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 x14ac:dyDescent="0.2">
      <c r="B36" s="26"/>
      <c r="E36" s="21" t="s">
        <v>40</v>
      </c>
      <c r="F36" s="82">
        <f>ROUND((SUM(BH79:BH100)),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 x14ac:dyDescent="0.2">
      <c r="B37" s="26"/>
      <c r="E37" s="21" t="s">
        <v>41</v>
      </c>
      <c r="F37" s="82">
        <f>ROUND((SUM(BI79:BI100)),  2)</f>
        <v>0</v>
      </c>
      <c r="I37" s="83">
        <v>0</v>
      </c>
      <c r="J37" s="82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42</v>
      </c>
      <c r="E39" s="47"/>
      <c r="F39" s="47"/>
      <c r="G39" s="86" t="s">
        <v>43</v>
      </c>
      <c r="H39" s="87" t="s">
        <v>44</v>
      </c>
      <c r="I39" s="47"/>
      <c r="J39" s="88">
        <f>SUM(J30:J37)</f>
        <v>0</v>
      </c>
      <c r="K39" s="89"/>
      <c r="L39" s="26"/>
    </row>
    <row r="40" spans="2:12" s="1" customFormat="1" ht="14.45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 x14ac:dyDescent="0.2">
      <c r="B45" s="26"/>
      <c r="C45" s="15" t="s">
        <v>101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1" t="s">
        <v>16</v>
      </c>
      <c r="L47" s="26"/>
    </row>
    <row r="48" spans="2:12" s="1" customFormat="1" ht="16.5" customHeight="1" x14ac:dyDescent="0.2">
      <c r="B48" s="26"/>
      <c r="E48" s="258" t="str">
        <f>E7</f>
        <v>Oprava osvětlení v žst. Kasejovice a žst Blatná</v>
      </c>
      <c r="F48" s="259"/>
      <c r="G48" s="259"/>
      <c r="H48" s="259"/>
      <c r="L48" s="26"/>
    </row>
    <row r="49" spans="2:47" s="1" customFormat="1" ht="12" customHeight="1" x14ac:dyDescent="0.2">
      <c r="B49" s="26"/>
      <c r="C49" s="21" t="s">
        <v>99</v>
      </c>
      <c r="L49" s="26"/>
    </row>
    <row r="50" spans="2:47" s="1" customFormat="1" ht="16.5" customHeight="1" x14ac:dyDescent="0.2">
      <c r="B50" s="26"/>
      <c r="E50" s="241" t="str">
        <f>E9</f>
        <v xml:space="preserve">03 - žst. Kasejovice - VON </v>
      </c>
      <c r="F50" s="257"/>
      <c r="G50" s="257"/>
      <c r="H50" s="257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1" t="s">
        <v>19</v>
      </c>
      <c r="F52" s="19" t="str">
        <f>F12</f>
        <v>trať 191 dle JŘ, TÚ Blatná - Nepomuk</v>
      </c>
      <c r="I52" s="21" t="s">
        <v>21</v>
      </c>
      <c r="J52" s="43">
        <f>IF(J12="","",J12)</f>
        <v>0</v>
      </c>
      <c r="L52" s="26"/>
    </row>
    <row r="53" spans="2:47" s="1" customFormat="1" ht="6.95" customHeight="1" x14ac:dyDescent="0.2">
      <c r="B53" s="26"/>
      <c r="L53" s="26"/>
    </row>
    <row r="54" spans="2:47" s="1" customFormat="1" ht="15.2" customHeight="1" x14ac:dyDescent="0.2">
      <c r="B54" s="26"/>
      <c r="C54" s="21" t="s">
        <v>22</v>
      </c>
      <c r="F54" s="19" t="str">
        <f>E15</f>
        <v>Správa železnic, státní organizace, Oblastní ředitelství Plzeň</v>
      </c>
      <c r="I54" s="21" t="s">
        <v>27</v>
      </c>
      <c r="J54" s="24" t="str">
        <f>E21</f>
        <v xml:space="preserve"> </v>
      </c>
      <c r="L54" s="26"/>
    </row>
    <row r="55" spans="2:47" s="1" customFormat="1" ht="15.2" customHeight="1" x14ac:dyDescent="0.2">
      <c r="B55" s="26"/>
      <c r="C55" s="21" t="s">
        <v>25</v>
      </c>
      <c r="F55" s="19" t="str">
        <f>IF(E18="","",E18)</f>
        <v>Vyplň údaj</v>
      </c>
      <c r="I55" s="21" t="s">
        <v>30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102</v>
      </c>
      <c r="D57" s="84"/>
      <c r="E57" s="84"/>
      <c r="F57" s="84"/>
      <c r="G57" s="84"/>
      <c r="H57" s="84"/>
      <c r="I57" s="84"/>
      <c r="J57" s="91" t="s">
        <v>103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64</v>
      </c>
      <c r="J59" s="56">
        <f>J79</f>
        <v>0</v>
      </c>
      <c r="L59" s="26"/>
      <c r="AU59" s="11" t="s">
        <v>104</v>
      </c>
    </row>
    <row r="60" spans="2:47" s="1" customFormat="1" ht="21.75" customHeight="1" x14ac:dyDescent="0.2">
      <c r="B60" s="26"/>
      <c r="L60" s="26"/>
    </row>
    <row r="61" spans="2:47" s="1" customFormat="1" ht="6.95" customHeight="1" x14ac:dyDescent="0.2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6"/>
    </row>
    <row r="65" spans="2:65" s="1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6"/>
    </row>
    <row r="66" spans="2:65" s="1" customFormat="1" ht="24.95" customHeight="1" x14ac:dyDescent="0.2">
      <c r="B66" s="26"/>
      <c r="C66" s="15" t="s">
        <v>105</v>
      </c>
      <c r="L66" s="26"/>
    </row>
    <row r="67" spans="2:65" s="1" customFormat="1" ht="6.95" customHeight="1" x14ac:dyDescent="0.2">
      <c r="B67" s="26"/>
      <c r="L67" s="26"/>
    </row>
    <row r="68" spans="2:65" s="1" customFormat="1" ht="12" customHeight="1" x14ac:dyDescent="0.2">
      <c r="B68" s="26"/>
      <c r="C68" s="21" t="s">
        <v>16</v>
      </c>
      <c r="L68" s="26"/>
    </row>
    <row r="69" spans="2:65" s="1" customFormat="1" ht="16.5" customHeight="1" x14ac:dyDescent="0.2">
      <c r="B69" s="26"/>
      <c r="E69" s="258" t="str">
        <f>E7</f>
        <v>Oprava osvětlení v žst. Kasejovice a žst Blatná</v>
      </c>
      <c r="F69" s="259"/>
      <c r="G69" s="259"/>
      <c r="H69" s="259"/>
      <c r="L69" s="26"/>
    </row>
    <row r="70" spans="2:65" s="1" customFormat="1" ht="12" customHeight="1" x14ac:dyDescent="0.2">
      <c r="B70" s="26"/>
      <c r="C70" s="21" t="s">
        <v>99</v>
      </c>
      <c r="L70" s="26"/>
    </row>
    <row r="71" spans="2:65" s="1" customFormat="1" ht="16.5" customHeight="1" x14ac:dyDescent="0.2">
      <c r="B71" s="26"/>
      <c r="E71" s="241" t="str">
        <f>E9</f>
        <v xml:space="preserve">03 - žst. Kasejovice - VON </v>
      </c>
      <c r="F71" s="257"/>
      <c r="G71" s="257"/>
      <c r="H71" s="257"/>
      <c r="L71" s="26"/>
    </row>
    <row r="72" spans="2:65" s="1" customFormat="1" ht="6.95" customHeight="1" x14ac:dyDescent="0.2">
      <c r="B72" s="26"/>
      <c r="L72" s="26"/>
    </row>
    <row r="73" spans="2:65" s="1" customFormat="1" ht="12" customHeight="1" x14ac:dyDescent="0.2">
      <c r="B73" s="26"/>
      <c r="C73" s="21" t="s">
        <v>19</v>
      </c>
      <c r="F73" s="19" t="str">
        <f>F12</f>
        <v>trať 191 dle JŘ, TÚ Blatná - Nepomuk</v>
      </c>
      <c r="I73" s="21" t="s">
        <v>21</v>
      </c>
      <c r="J73" s="43">
        <f>IF(J12="","",J12)</f>
        <v>0</v>
      </c>
      <c r="L73" s="26"/>
    </row>
    <row r="74" spans="2:65" s="1" customFormat="1" ht="6.95" customHeight="1" x14ac:dyDescent="0.2">
      <c r="B74" s="26"/>
      <c r="L74" s="26"/>
    </row>
    <row r="75" spans="2:65" s="1" customFormat="1" ht="15.2" customHeight="1" x14ac:dyDescent="0.2">
      <c r="B75" s="26"/>
      <c r="C75" s="21" t="s">
        <v>22</v>
      </c>
      <c r="F75" s="19" t="str">
        <f>E15</f>
        <v>Správa železnic, státní organizace, Oblastní ředitelství Plzeň</v>
      </c>
      <c r="I75" s="21" t="s">
        <v>27</v>
      </c>
      <c r="J75" s="24" t="str">
        <f>E21</f>
        <v xml:space="preserve"> </v>
      </c>
      <c r="L75" s="26"/>
    </row>
    <row r="76" spans="2:65" s="1" customFormat="1" ht="15.2" customHeight="1" x14ac:dyDescent="0.2">
      <c r="B76" s="26"/>
      <c r="C76" s="21" t="s">
        <v>25</v>
      </c>
      <c r="F76" s="19" t="str">
        <f>IF(E18="","",E18)</f>
        <v>Vyplň údaj</v>
      </c>
      <c r="I76" s="21" t="s">
        <v>30</v>
      </c>
      <c r="J76" s="24" t="str">
        <f>E24</f>
        <v xml:space="preserve"> </v>
      </c>
      <c r="L76" s="26"/>
    </row>
    <row r="77" spans="2:65" s="1" customFormat="1" ht="10.35" customHeight="1" x14ac:dyDescent="0.2">
      <c r="B77" s="26"/>
      <c r="L77" s="26"/>
    </row>
    <row r="78" spans="2:65" s="8" customFormat="1" ht="29.25" customHeight="1" x14ac:dyDescent="0.2">
      <c r="B78" s="93"/>
      <c r="C78" s="198" t="s">
        <v>106</v>
      </c>
      <c r="D78" s="94" t="s">
        <v>51</v>
      </c>
      <c r="E78" s="94" t="s">
        <v>47</v>
      </c>
      <c r="F78" s="94" t="s">
        <v>48</v>
      </c>
      <c r="G78" s="94" t="s">
        <v>107</v>
      </c>
      <c r="H78" s="94" t="s">
        <v>108</v>
      </c>
      <c r="I78" s="94" t="s">
        <v>109</v>
      </c>
      <c r="J78" s="212" t="s">
        <v>103</v>
      </c>
      <c r="K78" s="95" t="s">
        <v>110</v>
      </c>
      <c r="L78" s="93"/>
      <c r="M78" s="49" t="s">
        <v>3</v>
      </c>
      <c r="N78" s="50" t="s">
        <v>36</v>
      </c>
      <c r="O78" s="50" t="s">
        <v>111</v>
      </c>
      <c r="P78" s="50" t="s">
        <v>112</v>
      </c>
      <c r="Q78" s="50" t="s">
        <v>113</v>
      </c>
      <c r="R78" s="50" t="s">
        <v>114</v>
      </c>
      <c r="S78" s="50" t="s">
        <v>115</v>
      </c>
      <c r="T78" s="51" t="s">
        <v>116</v>
      </c>
    </row>
    <row r="79" spans="2:65" s="1" customFormat="1" ht="22.9" customHeight="1" x14ac:dyDescent="0.25">
      <c r="B79" s="26"/>
      <c r="C79" s="54" t="s">
        <v>117</v>
      </c>
      <c r="J79" s="213">
        <f>BK79</f>
        <v>0</v>
      </c>
      <c r="L79" s="26"/>
      <c r="M79" s="52"/>
      <c r="N79" s="44"/>
      <c r="O79" s="44"/>
      <c r="P79" s="96">
        <f>SUM(P80:P100)</f>
        <v>0</v>
      </c>
      <c r="Q79" s="44"/>
      <c r="R79" s="96">
        <f>SUM(R80:R100)</f>
        <v>8.8000000000000005E-3</v>
      </c>
      <c r="S79" s="44"/>
      <c r="T79" s="97">
        <f>SUM(T80:T100)</f>
        <v>0</v>
      </c>
      <c r="AT79" s="11" t="s">
        <v>65</v>
      </c>
      <c r="AU79" s="11" t="s">
        <v>104</v>
      </c>
      <c r="BK79" s="98">
        <f>SUM(BK80:BK100)</f>
        <v>0</v>
      </c>
    </row>
    <row r="80" spans="2:65" s="1" customFormat="1" ht="16.5" customHeight="1" x14ac:dyDescent="0.2">
      <c r="B80" s="26"/>
      <c r="C80" s="199" t="s">
        <v>74</v>
      </c>
      <c r="D80" s="199" t="s">
        <v>118</v>
      </c>
      <c r="E80" s="200" t="s">
        <v>642</v>
      </c>
      <c r="F80" s="201" t="s">
        <v>643</v>
      </c>
      <c r="G80" s="202" t="s">
        <v>644</v>
      </c>
      <c r="H80" s="203">
        <v>1</v>
      </c>
      <c r="I80" s="99"/>
      <c r="J80" s="214">
        <f>ROUND(I80*H80,2)</f>
        <v>0</v>
      </c>
      <c r="K80" s="100"/>
      <c r="L80" s="26"/>
      <c r="M80" s="101" t="s">
        <v>3</v>
      </c>
      <c r="N80" s="102" t="s">
        <v>37</v>
      </c>
      <c r="P80" s="103">
        <f>O80*H80</f>
        <v>0</v>
      </c>
      <c r="Q80" s="103">
        <v>0</v>
      </c>
      <c r="R80" s="103">
        <f>Q80*H80</f>
        <v>0</v>
      </c>
      <c r="S80" s="103">
        <v>0</v>
      </c>
      <c r="T80" s="104">
        <f>S80*H80</f>
        <v>0</v>
      </c>
      <c r="AR80" s="105" t="s">
        <v>122</v>
      </c>
      <c r="AT80" s="105" t="s">
        <v>118</v>
      </c>
      <c r="AU80" s="105" t="s">
        <v>66</v>
      </c>
      <c r="AY80" s="11" t="s">
        <v>123</v>
      </c>
      <c r="BE80" s="106">
        <f>IF(N80="základní",J80,0)</f>
        <v>0</v>
      </c>
      <c r="BF80" s="106">
        <f>IF(N80="snížená",J80,0)</f>
        <v>0</v>
      </c>
      <c r="BG80" s="106">
        <f>IF(N80="zákl. přenesená",J80,0)</f>
        <v>0</v>
      </c>
      <c r="BH80" s="106">
        <f>IF(N80="sníž. přenesená",J80,0)</f>
        <v>0</v>
      </c>
      <c r="BI80" s="106">
        <f>IF(N80="nulová",J80,0)</f>
        <v>0</v>
      </c>
      <c r="BJ80" s="11" t="s">
        <v>74</v>
      </c>
      <c r="BK80" s="106">
        <f>ROUND(I80*H80,2)</f>
        <v>0</v>
      </c>
      <c r="BL80" s="11" t="s">
        <v>122</v>
      </c>
      <c r="BM80" s="105" t="s">
        <v>645</v>
      </c>
    </row>
    <row r="81" spans="2:65" s="1" customFormat="1" x14ac:dyDescent="0.2">
      <c r="B81" s="26"/>
      <c r="D81" s="204" t="s">
        <v>125</v>
      </c>
      <c r="F81" s="205" t="s">
        <v>643</v>
      </c>
      <c r="I81" s="107"/>
      <c r="L81" s="26"/>
      <c r="M81" s="108"/>
      <c r="T81" s="46"/>
      <c r="AT81" s="11" t="s">
        <v>125</v>
      </c>
      <c r="AU81" s="11" t="s">
        <v>66</v>
      </c>
    </row>
    <row r="82" spans="2:65" s="1" customFormat="1" x14ac:dyDescent="0.2">
      <c r="B82" s="26"/>
      <c r="D82" s="216" t="s">
        <v>503</v>
      </c>
      <c r="F82" s="217" t="s">
        <v>646</v>
      </c>
      <c r="I82" s="107"/>
      <c r="L82" s="26"/>
      <c r="M82" s="108"/>
      <c r="T82" s="46"/>
      <c r="AT82" s="11" t="s">
        <v>503</v>
      </c>
      <c r="AU82" s="11" t="s">
        <v>66</v>
      </c>
    </row>
    <row r="83" spans="2:65" s="1" customFormat="1" ht="16.5" customHeight="1" x14ac:dyDescent="0.2">
      <c r="B83" s="26"/>
      <c r="C83" s="199" t="s">
        <v>76</v>
      </c>
      <c r="D83" s="199" t="s">
        <v>118</v>
      </c>
      <c r="E83" s="200" t="s">
        <v>647</v>
      </c>
      <c r="F83" s="201" t="s">
        <v>648</v>
      </c>
      <c r="G83" s="202" t="s">
        <v>649</v>
      </c>
      <c r="H83" s="203">
        <v>1</v>
      </c>
      <c r="I83" s="99"/>
      <c r="J83" s="214">
        <f>ROUND(I83*H83,2)</f>
        <v>0</v>
      </c>
      <c r="K83" s="100"/>
      <c r="L83" s="26"/>
      <c r="M83" s="101" t="s">
        <v>3</v>
      </c>
      <c r="N83" s="102" t="s">
        <v>37</v>
      </c>
      <c r="P83" s="103">
        <f>O83*H83</f>
        <v>0</v>
      </c>
      <c r="Q83" s="103">
        <v>8.8000000000000005E-3</v>
      </c>
      <c r="R83" s="103">
        <f>Q83*H83</f>
        <v>8.8000000000000005E-3</v>
      </c>
      <c r="S83" s="103">
        <v>0</v>
      </c>
      <c r="T83" s="104">
        <f>S83*H83</f>
        <v>0</v>
      </c>
      <c r="AR83" s="105" t="s">
        <v>122</v>
      </c>
      <c r="AT83" s="105" t="s">
        <v>118</v>
      </c>
      <c r="AU83" s="105" t="s">
        <v>66</v>
      </c>
      <c r="AY83" s="11" t="s">
        <v>123</v>
      </c>
      <c r="BE83" s="106">
        <f>IF(N83="základní",J83,0)</f>
        <v>0</v>
      </c>
      <c r="BF83" s="106">
        <f>IF(N83="snížená",J83,0)</f>
        <v>0</v>
      </c>
      <c r="BG83" s="106">
        <f>IF(N83="zákl. přenesená",J83,0)</f>
        <v>0</v>
      </c>
      <c r="BH83" s="106">
        <f>IF(N83="sníž. přenesená",J83,0)</f>
        <v>0</v>
      </c>
      <c r="BI83" s="106">
        <f>IF(N83="nulová",J83,0)</f>
        <v>0</v>
      </c>
      <c r="BJ83" s="11" t="s">
        <v>74</v>
      </c>
      <c r="BK83" s="106">
        <f>ROUND(I83*H83,2)</f>
        <v>0</v>
      </c>
      <c r="BL83" s="11" t="s">
        <v>122</v>
      </c>
      <c r="BM83" s="105" t="s">
        <v>650</v>
      </c>
    </row>
    <row r="84" spans="2:65" s="1" customFormat="1" x14ac:dyDescent="0.2">
      <c r="B84" s="26"/>
      <c r="D84" s="204" t="s">
        <v>125</v>
      </c>
      <c r="F84" s="205" t="s">
        <v>651</v>
      </c>
      <c r="I84" s="107"/>
      <c r="L84" s="26"/>
      <c r="M84" s="108"/>
      <c r="T84" s="46"/>
      <c r="AT84" s="11" t="s">
        <v>125</v>
      </c>
      <c r="AU84" s="11" t="s">
        <v>66</v>
      </c>
    </row>
    <row r="85" spans="2:65" s="1" customFormat="1" x14ac:dyDescent="0.2">
      <c r="B85" s="26"/>
      <c r="D85" s="216" t="s">
        <v>503</v>
      </c>
      <c r="F85" s="217" t="s">
        <v>652</v>
      </c>
      <c r="I85" s="107"/>
      <c r="L85" s="26"/>
      <c r="M85" s="108"/>
      <c r="T85" s="46"/>
      <c r="AT85" s="11" t="s">
        <v>503</v>
      </c>
      <c r="AU85" s="11" t="s">
        <v>66</v>
      </c>
    </row>
    <row r="86" spans="2:65" s="1" customFormat="1" ht="16.5" customHeight="1" x14ac:dyDescent="0.2">
      <c r="B86" s="26"/>
      <c r="C86" s="199" t="s">
        <v>134</v>
      </c>
      <c r="D86" s="199" t="s">
        <v>118</v>
      </c>
      <c r="E86" s="200" t="s">
        <v>653</v>
      </c>
      <c r="F86" s="201" t="s">
        <v>654</v>
      </c>
      <c r="G86" s="202" t="s">
        <v>644</v>
      </c>
      <c r="H86" s="203">
        <v>1</v>
      </c>
      <c r="I86" s="99"/>
      <c r="J86" s="214">
        <f>ROUND(I86*H86,2)</f>
        <v>0</v>
      </c>
      <c r="K86" s="100"/>
      <c r="L86" s="26"/>
      <c r="M86" s="101" t="s">
        <v>3</v>
      </c>
      <c r="N86" s="102" t="s">
        <v>37</v>
      </c>
      <c r="P86" s="103">
        <f>O86*H86</f>
        <v>0</v>
      </c>
      <c r="Q86" s="103">
        <v>0</v>
      </c>
      <c r="R86" s="103">
        <f>Q86*H86</f>
        <v>0</v>
      </c>
      <c r="S86" s="103">
        <v>0</v>
      </c>
      <c r="T86" s="104">
        <f>S86*H86</f>
        <v>0</v>
      </c>
      <c r="AR86" s="105" t="s">
        <v>122</v>
      </c>
      <c r="AT86" s="105" t="s">
        <v>118</v>
      </c>
      <c r="AU86" s="105" t="s">
        <v>66</v>
      </c>
      <c r="AY86" s="11" t="s">
        <v>123</v>
      </c>
      <c r="BE86" s="106">
        <f>IF(N86="základní",J86,0)</f>
        <v>0</v>
      </c>
      <c r="BF86" s="106">
        <f>IF(N86="snížená",J86,0)</f>
        <v>0</v>
      </c>
      <c r="BG86" s="106">
        <f>IF(N86="zákl. přenesená",J86,0)</f>
        <v>0</v>
      </c>
      <c r="BH86" s="106">
        <f>IF(N86="sníž. přenesená",J86,0)</f>
        <v>0</v>
      </c>
      <c r="BI86" s="106">
        <f>IF(N86="nulová",J86,0)</f>
        <v>0</v>
      </c>
      <c r="BJ86" s="11" t="s">
        <v>74</v>
      </c>
      <c r="BK86" s="106">
        <f>ROUND(I86*H86,2)</f>
        <v>0</v>
      </c>
      <c r="BL86" s="11" t="s">
        <v>122</v>
      </c>
      <c r="BM86" s="105" t="s">
        <v>655</v>
      </c>
    </row>
    <row r="87" spans="2:65" s="1" customFormat="1" x14ac:dyDescent="0.2">
      <c r="B87" s="26"/>
      <c r="D87" s="204" t="s">
        <v>125</v>
      </c>
      <c r="F87" s="205" t="s">
        <v>654</v>
      </c>
      <c r="I87" s="107"/>
      <c r="L87" s="26"/>
      <c r="M87" s="108"/>
      <c r="T87" s="46"/>
      <c r="AT87" s="11" t="s">
        <v>125</v>
      </c>
      <c r="AU87" s="11" t="s">
        <v>66</v>
      </c>
    </row>
    <row r="88" spans="2:65" s="1" customFormat="1" x14ac:dyDescent="0.2">
      <c r="B88" s="26"/>
      <c r="D88" s="216" t="s">
        <v>503</v>
      </c>
      <c r="F88" s="217" t="s">
        <v>656</v>
      </c>
      <c r="I88" s="107"/>
      <c r="L88" s="26"/>
      <c r="M88" s="108"/>
      <c r="T88" s="46"/>
      <c r="AT88" s="11" t="s">
        <v>503</v>
      </c>
      <c r="AU88" s="11" t="s">
        <v>66</v>
      </c>
    </row>
    <row r="89" spans="2:65" s="1" customFormat="1" ht="16.5" customHeight="1" x14ac:dyDescent="0.2">
      <c r="B89" s="26"/>
      <c r="C89" s="199" t="s">
        <v>122</v>
      </c>
      <c r="D89" s="199" t="s">
        <v>118</v>
      </c>
      <c r="E89" s="200" t="s">
        <v>657</v>
      </c>
      <c r="F89" s="201" t="s">
        <v>658</v>
      </c>
      <c r="G89" s="202" t="s">
        <v>644</v>
      </c>
      <c r="H89" s="203">
        <v>1</v>
      </c>
      <c r="I89" s="99"/>
      <c r="J89" s="214">
        <f>ROUND(I89*H89,2)</f>
        <v>0</v>
      </c>
      <c r="K89" s="100"/>
      <c r="L89" s="26"/>
      <c r="M89" s="101" t="s">
        <v>3</v>
      </c>
      <c r="N89" s="102" t="s">
        <v>37</v>
      </c>
      <c r="P89" s="103">
        <f>O89*H89</f>
        <v>0</v>
      </c>
      <c r="Q89" s="103">
        <v>0</v>
      </c>
      <c r="R89" s="103">
        <f>Q89*H89</f>
        <v>0</v>
      </c>
      <c r="S89" s="103">
        <v>0</v>
      </c>
      <c r="T89" s="104">
        <f>S89*H89</f>
        <v>0</v>
      </c>
      <c r="AR89" s="105" t="s">
        <v>122</v>
      </c>
      <c r="AT89" s="105" t="s">
        <v>118</v>
      </c>
      <c r="AU89" s="105" t="s">
        <v>66</v>
      </c>
      <c r="AY89" s="11" t="s">
        <v>123</v>
      </c>
      <c r="BE89" s="106">
        <f>IF(N89="základní",J89,0)</f>
        <v>0</v>
      </c>
      <c r="BF89" s="106">
        <f>IF(N89="snížená",J89,0)</f>
        <v>0</v>
      </c>
      <c r="BG89" s="106">
        <f>IF(N89="zákl. přenesená",J89,0)</f>
        <v>0</v>
      </c>
      <c r="BH89" s="106">
        <f>IF(N89="sníž. přenesená",J89,0)</f>
        <v>0</v>
      </c>
      <c r="BI89" s="106">
        <f>IF(N89="nulová",J89,0)</f>
        <v>0</v>
      </c>
      <c r="BJ89" s="11" t="s">
        <v>74</v>
      </c>
      <c r="BK89" s="106">
        <f>ROUND(I89*H89,2)</f>
        <v>0</v>
      </c>
      <c r="BL89" s="11" t="s">
        <v>122</v>
      </c>
      <c r="BM89" s="105" t="s">
        <v>659</v>
      </c>
    </row>
    <row r="90" spans="2:65" s="1" customFormat="1" x14ac:dyDescent="0.2">
      <c r="B90" s="26"/>
      <c r="D90" s="204" t="s">
        <v>125</v>
      </c>
      <c r="F90" s="205" t="s">
        <v>658</v>
      </c>
      <c r="I90" s="107"/>
      <c r="L90" s="26"/>
      <c r="M90" s="108"/>
      <c r="T90" s="46"/>
      <c r="AT90" s="11" t="s">
        <v>125</v>
      </c>
      <c r="AU90" s="11" t="s">
        <v>66</v>
      </c>
    </row>
    <row r="91" spans="2:65" s="1" customFormat="1" x14ac:dyDescent="0.2">
      <c r="B91" s="26"/>
      <c r="D91" s="216" t="s">
        <v>503</v>
      </c>
      <c r="F91" s="217" t="s">
        <v>660</v>
      </c>
      <c r="I91" s="107"/>
      <c r="L91" s="26"/>
      <c r="M91" s="108"/>
      <c r="T91" s="46"/>
      <c r="AT91" s="11" t="s">
        <v>503</v>
      </c>
      <c r="AU91" s="11" t="s">
        <v>66</v>
      </c>
    </row>
    <row r="92" spans="2:65" s="1" customFormat="1" ht="16.5" customHeight="1" x14ac:dyDescent="0.2">
      <c r="B92" s="26"/>
      <c r="C92" s="199" t="s">
        <v>146</v>
      </c>
      <c r="D92" s="199" t="s">
        <v>118</v>
      </c>
      <c r="E92" s="200" t="s">
        <v>661</v>
      </c>
      <c r="F92" s="201" t="s">
        <v>662</v>
      </c>
      <c r="G92" s="202" t="s">
        <v>644</v>
      </c>
      <c r="H92" s="203">
        <v>1</v>
      </c>
      <c r="I92" s="99"/>
      <c r="J92" s="214">
        <f>ROUND(I92*H92,2)</f>
        <v>0</v>
      </c>
      <c r="K92" s="100"/>
      <c r="L92" s="26"/>
      <c r="M92" s="101" t="s">
        <v>3</v>
      </c>
      <c r="N92" s="102" t="s">
        <v>37</v>
      </c>
      <c r="P92" s="103">
        <f>O92*H92</f>
        <v>0</v>
      </c>
      <c r="Q92" s="103">
        <v>0</v>
      </c>
      <c r="R92" s="103">
        <f>Q92*H92</f>
        <v>0</v>
      </c>
      <c r="S92" s="103">
        <v>0</v>
      </c>
      <c r="T92" s="104">
        <f>S92*H92</f>
        <v>0</v>
      </c>
      <c r="AR92" s="105" t="s">
        <v>122</v>
      </c>
      <c r="AT92" s="105" t="s">
        <v>118</v>
      </c>
      <c r="AU92" s="105" t="s">
        <v>66</v>
      </c>
      <c r="AY92" s="11" t="s">
        <v>123</v>
      </c>
      <c r="BE92" s="106">
        <f>IF(N92="základní",J92,0)</f>
        <v>0</v>
      </c>
      <c r="BF92" s="106">
        <f>IF(N92="snížená",J92,0)</f>
        <v>0</v>
      </c>
      <c r="BG92" s="106">
        <f>IF(N92="zákl. přenesená",J92,0)</f>
        <v>0</v>
      </c>
      <c r="BH92" s="106">
        <f>IF(N92="sníž. přenesená",J92,0)</f>
        <v>0</v>
      </c>
      <c r="BI92" s="106">
        <f>IF(N92="nulová",J92,0)</f>
        <v>0</v>
      </c>
      <c r="BJ92" s="11" t="s">
        <v>74</v>
      </c>
      <c r="BK92" s="106">
        <f>ROUND(I92*H92,2)</f>
        <v>0</v>
      </c>
      <c r="BL92" s="11" t="s">
        <v>122</v>
      </c>
      <c r="BM92" s="105" t="s">
        <v>663</v>
      </c>
    </row>
    <row r="93" spans="2:65" s="1" customFormat="1" x14ac:dyDescent="0.2">
      <c r="B93" s="26"/>
      <c r="D93" s="204" t="s">
        <v>125</v>
      </c>
      <c r="F93" s="205" t="s">
        <v>662</v>
      </c>
      <c r="I93" s="107"/>
      <c r="L93" s="26"/>
      <c r="M93" s="108"/>
      <c r="T93" s="46"/>
      <c r="AT93" s="11" t="s">
        <v>125</v>
      </c>
      <c r="AU93" s="11" t="s">
        <v>66</v>
      </c>
    </row>
    <row r="94" spans="2:65" s="1" customFormat="1" ht="16.5" customHeight="1" x14ac:dyDescent="0.2">
      <c r="B94" s="26"/>
      <c r="C94" s="199" t="s">
        <v>152</v>
      </c>
      <c r="D94" s="199" t="s">
        <v>118</v>
      </c>
      <c r="E94" s="200" t="s">
        <v>664</v>
      </c>
      <c r="F94" s="201" t="s">
        <v>665</v>
      </c>
      <c r="G94" s="202" t="s">
        <v>644</v>
      </c>
      <c r="H94" s="203">
        <v>1</v>
      </c>
      <c r="I94" s="99"/>
      <c r="J94" s="214">
        <f>ROUND(I94*H94,2)</f>
        <v>0</v>
      </c>
      <c r="K94" s="100"/>
      <c r="L94" s="26"/>
      <c r="M94" s="101" t="s">
        <v>3</v>
      </c>
      <c r="N94" s="102" t="s">
        <v>37</v>
      </c>
      <c r="P94" s="103">
        <f>O94*H94</f>
        <v>0</v>
      </c>
      <c r="Q94" s="103">
        <v>0</v>
      </c>
      <c r="R94" s="103">
        <f>Q94*H94</f>
        <v>0</v>
      </c>
      <c r="S94" s="103">
        <v>0</v>
      </c>
      <c r="T94" s="104">
        <f>S94*H94</f>
        <v>0</v>
      </c>
      <c r="AR94" s="105" t="s">
        <v>122</v>
      </c>
      <c r="AT94" s="105" t="s">
        <v>118</v>
      </c>
      <c r="AU94" s="105" t="s">
        <v>66</v>
      </c>
      <c r="AY94" s="11" t="s">
        <v>123</v>
      </c>
      <c r="BE94" s="106">
        <f>IF(N94="základní",J94,0)</f>
        <v>0</v>
      </c>
      <c r="BF94" s="106">
        <f>IF(N94="snížená",J94,0)</f>
        <v>0</v>
      </c>
      <c r="BG94" s="106">
        <f>IF(N94="zákl. přenesená",J94,0)</f>
        <v>0</v>
      </c>
      <c r="BH94" s="106">
        <f>IF(N94="sníž. přenesená",J94,0)</f>
        <v>0</v>
      </c>
      <c r="BI94" s="106">
        <f>IF(N94="nulová",J94,0)</f>
        <v>0</v>
      </c>
      <c r="BJ94" s="11" t="s">
        <v>74</v>
      </c>
      <c r="BK94" s="106">
        <f>ROUND(I94*H94,2)</f>
        <v>0</v>
      </c>
      <c r="BL94" s="11" t="s">
        <v>122</v>
      </c>
      <c r="BM94" s="105" t="s">
        <v>666</v>
      </c>
    </row>
    <row r="95" spans="2:65" s="1" customFormat="1" x14ac:dyDescent="0.2">
      <c r="B95" s="26"/>
      <c r="D95" s="204" t="s">
        <v>125</v>
      </c>
      <c r="F95" s="205" t="s">
        <v>665</v>
      </c>
      <c r="I95" s="107"/>
      <c r="L95" s="26"/>
      <c r="M95" s="108"/>
      <c r="T95" s="46"/>
      <c r="AT95" s="11" t="s">
        <v>125</v>
      </c>
      <c r="AU95" s="11" t="s">
        <v>66</v>
      </c>
    </row>
    <row r="96" spans="2:65" s="1" customFormat="1" ht="16.5" customHeight="1" x14ac:dyDescent="0.2">
      <c r="B96" s="26"/>
      <c r="C96" s="199" t="s">
        <v>156</v>
      </c>
      <c r="D96" s="199" t="s">
        <v>118</v>
      </c>
      <c r="E96" s="200" t="s">
        <v>667</v>
      </c>
      <c r="F96" s="201" t="s">
        <v>668</v>
      </c>
      <c r="G96" s="202" t="s">
        <v>644</v>
      </c>
      <c r="H96" s="203">
        <v>1</v>
      </c>
      <c r="I96" s="99"/>
      <c r="J96" s="214">
        <f>ROUND(I96*H96,2)</f>
        <v>0</v>
      </c>
      <c r="K96" s="100"/>
      <c r="L96" s="26"/>
      <c r="M96" s="101" t="s">
        <v>3</v>
      </c>
      <c r="N96" s="102" t="s">
        <v>37</v>
      </c>
      <c r="P96" s="103">
        <f>O96*H96</f>
        <v>0</v>
      </c>
      <c r="Q96" s="103">
        <v>0</v>
      </c>
      <c r="R96" s="103">
        <f>Q96*H96</f>
        <v>0</v>
      </c>
      <c r="S96" s="103">
        <v>0</v>
      </c>
      <c r="T96" s="104">
        <f>S96*H96</f>
        <v>0</v>
      </c>
      <c r="AR96" s="105" t="s">
        <v>122</v>
      </c>
      <c r="AT96" s="105" t="s">
        <v>118</v>
      </c>
      <c r="AU96" s="105" t="s">
        <v>66</v>
      </c>
      <c r="AY96" s="11" t="s">
        <v>123</v>
      </c>
      <c r="BE96" s="106">
        <f>IF(N96="základní",J96,0)</f>
        <v>0</v>
      </c>
      <c r="BF96" s="106">
        <f>IF(N96="snížená",J96,0)</f>
        <v>0</v>
      </c>
      <c r="BG96" s="106">
        <f>IF(N96="zákl. přenesená",J96,0)</f>
        <v>0</v>
      </c>
      <c r="BH96" s="106">
        <f>IF(N96="sníž. přenesená",J96,0)</f>
        <v>0</v>
      </c>
      <c r="BI96" s="106">
        <f>IF(N96="nulová",J96,0)</f>
        <v>0</v>
      </c>
      <c r="BJ96" s="11" t="s">
        <v>74</v>
      </c>
      <c r="BK96" s="106">
        <f>ROUND(I96*H96,2)</f>
        <v>0</v>
      </c>
      <c r="BL96" s="11" t="s">
        <v>122</v>
      </c>
      <c r="BM96" s="105" t="s">
        <v>669</v>
      </c>
    </row>
    <row r="97" spans="2:65" s="1" customFormat="1" x14ac:dyDescent="0.2">
      <c r="B97" s="26"/>
      <c r="D97" s="204" t="s">
        <v>125</v>
      </c>
      <c r="F97" s="205" t="s">
        <v>668</v>
      </c>
      <c r="I97" s="107"/>
      <c r="L97" s="26"/>
      <c r="M97" s="108"/>
      <c r="T97" s="46"/>
      <c r="AT97" s="11" t="s">
        <v>125</v>
      </c>
      <c r="AU97" s="11" t="s">
        <v>66</v>
      </c>
    </row>
    <row r="98" spans="2:65" s="1" customFormat="1" x14ac:dyDescent="0.2">
      <c r="B98" s="26"/>
      <c r="D98" s="216" t="s">
        <v>503</v>
      </c>
      <c r="F98" s="217" t="s">
        <v>670</v>
      </c>
      <c r="I98" s="107"/>
      <c r="L98" s="26"/>
      <c r="M98" s="108"/>
      <c r="T98" s="46"/>
      <c r="AT98" s="11" t="s">
        <v>503</v>
      </c>
      <c r="AU98" s="11" t="s">
        <v>66</v>
      </c>
    </row>
    <row r="99" spans="2:65" s="1" customFormat="1" ht="16.5" customHeight="1" x14ac:dyDescent="0.2">
      <c r="B99" s="26"/>
      <c r="C99" s="199" t="s">
        <v>143</v>
      </c>
      <c r="D99" s="199" t="s">
        <v>118</v>
      </c>
      <c r="E99" s="200" t="s">
        <v>671</v>
      </c>
      <c r="F99" s="201" t="s">
        <v>672</v>
      </c>
      <c r="G99" s="202" t="s">
        <v>644</v>
      </c>
      <c r="H99" s="203">
        <v>1</v>
      </c>
      <c r="I99" s="99"/>
      <c r="J99" s="214">
        <f>ROUND(I99*H99,2)</f>
        <v>0</v>
      </c>
      <c r="K99" s="100"/>
      <c r="L99" s="26"/>
      <c r="M99" s="101" t="s">
        <v>3</v>
      </c>
      <c r="N99" s="102" t="s">
        <v>37</v>
      </c>
      <c r="P99" s="103">
        <f>O99*H99</f>
        <v>0</v>
      </c>
      <c r="Q99" s="103">
        <v>0</v>
      </c>
      <c r="R99" s="103">
        <f>Q99*H99</f>
        <v>0</v>
      </c>
      <c r="S99" s="103">
        <v>0</v>
      </c>
      <c r="T99" s="104">
        <f>S99*H99</f>
        <v>0</v>
      </c>
      <c r="AR99" s="105" t="s">
        <v>122</v>
      </c>
      <c r="AT99" s="105" t="s">
        <v>118</v>
      </c>
      <c r="AU99" s="105" t="s">
        <v>66</v>
      </c>
      <c r="AY99" s="11" t="s">
        <v>123</v>
      </c>
      <c r="BE99" s="106">
        <f>IF(N99="základní",J99,0)</f>
        <v>0</v>
      </c>
      <c r="BF99" s="106">
        <f>IF(N99="snížená",J99,0)</f>
        <v>0</v>
      </c>
      <c r="BG99" s="106">
        <f>IF(N99="zákl. přenesená",J99,0)</f>
        <v>0</v>
      </c>
      <c r="BH99" s="106">
        <f>IF(N99="sníž. přenesená",J99,0)</f>
        <v>0</v>
      </c>
      <c r="BI99" s="106">
        <f>IF(N99="nulová",J99,0)</f>
        <v>0</v>
      </c>
      <c r="BJ99" s="11" t="s">
        <v>74</v>
      </c>
      <c r="BK99" s="106">
        <f>ROUND(I99*H99,2)</f>
        <v>0</v>
      </c>
      <c r="BL99" s="11" t="s">
        <v>122</v>
      </c>
      <c r="BM99" s="105" t="s">
        <v>673</v>
      </c>
    </row>
    <row r="100" spans="2:65" s="1" customFormat="1" x14ac:dyDescent="0.2">
      <c r="B100" s="26"/>
      <c r="D100" s="204" t="s">
        <v>125</v>
      </c>
      <c r="F100" s="205" t="s">
        <v>672</v>
      </c>
      <c r="I100" s="107"/>
      <c r="L100" s="26"/>
      <c r="M100" s="114"/>
      <c r="N100" s="115"/>
      <c r="O100" s="115"/>
      <c r="P100" s="115"/>
      <c r="Q100" s="115"/>
      <c r="R100" s="115"/>
      <c r="S100" s="115"/>
      <c r="T100" s="116"/>
      <c r="AT100" s="11" t="s">
        <v>125</v>
      </c>
      <c r="AU100" s="11" t="s">
        <v>66</v>
      </c>
    </row>
    <row r="101" spans="2:65" s="1" customFormat="1" ht="6.95" customHeight="1" x14ac:dyDescent="0.2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26"/>
    </row>
  </sheetData>
  <sheetProtection algorithmName="SHA-512" hashValue="YyngS//H10wMaguv+139FhIsK/7bVXV8T7NtIrPicQUgvUR0+6DaWdoebDptLwsfStN8dmVJuVgmLyxh/wCUjg==" saltValue="wxYqmrScAFjheHN5JfWLGg==" spinCount="100000" sheet="1" objects="1" scenarios="1"/>
  <autoFilter ref="C78:K100" xr:uid="{00000000-0009-0000-0000-000003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2" r:id="rId1" xr:uid="{00000000-0004-0000-0300-000000000000}"/>
    <hyperlink ref="F85" r:id="rId2" xr:uid="{00000000-0004-0000-0300-000001000000}"/>
    <hyperlink ref="F88" r:id="rId3" xr:uid="{00000000-0004-0000-0300-000002000000}"/>
    <hyperlink ref="F91" r:id="rId4" xr:uid="{00000000-0004-0000-0300-000003000000}"/>
    <hyperlink ref="F98" r:id="rId5" xr:uid="{00000000-0004-0000-03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6"/>
  <sheetViews>
    <sheetView showGridLines="0" workbookViewId="0">
      <selection activeCell="F15" sqref="F1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8" t="s">
        <v>6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1" t="s">
        <v>85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76</v>
      </c>
    </row>
    <row r="4" spans="2:46" ht="24.95" customHeight="1" x14ac:dyDescent="0.2">
      <c r="B4" s="14"/>
      <c r="D4" s="15" t="s">
        <v>98</v>
      </c>
      <c r="L4" s="14"/>
      <c r="M4" s="78" t="s">
        <v>11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21" t="s">
        <v>16</v>
      </c>
      <c r="L6" s="14"/>
    </row>
    <row r="7" spans="2:46" ht="16.5" customHeight="1" x14ac:dyDescent="0.2">
      <c r="B7" s="14"/>
      <c r="E7" s="258" t="str">
        <f>'Rekapitulace stavby'!K6</f>
        <v>Oprava osvětlení v žst. Kasejovice a žst Blatná</v>
      </c>
      <c r="F7" s="259"/>
      <c r="G7" s="259"/>
      <c r="H7" s="259"/>
      <c r="L7" s="14"/>
    </row>
    <row r="8" spans="2:46" s="1" customFormat="1" ht="12" customHeight="1" x14ac:dyDescent="0.2">
      <c r="B8" s="26"/>
      <c r="D8" s="21" t="s">
        <v>99</v>
      </c>
      <c r="L8" s="26"/>
    </row>
    <row r="9" spans="2:46" s="1" customFormat="1" ht="16.5" customHeight="1" x14ac:dyDescent="0.2">
      <c r="B9" s="26"/>
      <c r="E9" s="241" t="s">
        <v>674</v>
      </c>
      <c r="F9" s="257"/>
      <c r="G9" s="257"/>
      <c r="H9" s="257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1" t="s">
        <v>17</v>
      </c>
      <c r="F11" s="19" t="s">
        <v>3</v>
      </c>
      <c r="I11" s="21" t="s">
        <v>18</v>
      </c>
      <c r="J11" s="19" t="s">
        <v>3</v>
      </c>
      <c r="L11" s="26"/>
    </row>
    <row r="12" spans="2:46" s="1" customFormat="1" ht="12" customHeight="1" x14ac:dyDescent="0.2">
      <c r="B12" s="26"/>
      <c r="D12" s="21" t="s">
        <v>19</v>
      </c>
      <c r="F12" s="19" t="s">
        <v>1278</v>
      </c>
      <c r="I12" s="21" t="s">
        <v>21</v>
      </c>
      <c r="J12" s="43">
        <f>'Rekapitulace stavby'!AN8</f>
        <v>0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1" t="s">
        <v>22</v>
      </c>
      <c r="I14" s="21" t="s">
        <v>23</v>
      </c>
      <c r="J14" s="19">
        <v>70994234</v>
      </c>
      <c r="L14" s="26"/>
    </row>
    <row r="15" spans="2:46" s="1" customFormat="1" ht="18" customHeight="1" x14ac:dyDescent="0.2">
      <c r="B15" s="26"/>
      <c r="E15" s="19" t="s">
        <v>1277</v>
      </c>
      <c r="I15" s="21" t="s">
        <v>24</v>
      </c>
      <c r="J15" s="19" t="s">
        <v>1276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1" t="s">
        <v>1275</v>
      </c>
      <c r="I17" s="21" t="s">
        <v>23</v>
      </c>
      <c r="J17" s="22" t="str">
        <f>'Rekapitulace stavby'!AN13</f>
        <v>Vyplň údaj</v>
      </c>
      <c r="L17" s="26"/>
    </row>
    <row r="18" spans="2:12" s="1" customFormat="1" ht="18" customHeight="1" x14ac:dyDescent="0.2">
      <c r="B18" s="26"/>
      <c r="E18" s="260" t="str">
        <f>'Rekapitulace stavby'!E14</f>
        <v>Vyplň údaj</v>
      </c>
      <c r="F18" s="230"/>
      <c r="G18" s="230"/>
      <c r="H18" s="230"/>
      <c r="I18" s="21" t="s">
        <v>24</v>
      </c>
      <c r="J18" s="22" t="str">
        <f>'Rekapitulace stavby'!AN14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1"/>
      <c r="I20" s="21"/>
      <c r="J20" s="19" t="str">
        <f>IF('Rekapitulace stavby'!AN16="","",'Rekapitulace stavby'!AN16)</f>
        <v/>
      </c>
      <c r="L20" s="26"/>
    </row>
    <row r="21" spans="2:12" s="1" customFormat="1" ht="18" customHeight="1" x14ac:dyDescent="0.2">
      <c r="B21" s="26"/>
      <c r="E21" s="19" t="str">
        <f>IF('Rekapitulace stavby'!E17="","",'Rekapitulace stavby'!E17)</f>
        <v xml:space="preserve"> </v>
      </c>
      <c r="I21" s="21"/>
      <c r="J21" s="19" t="str">
        <f>IF('Rekapitulace stavby'!AN17="","",'Rekapitulace stavby'!AN17)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1"/>
      <c r="I23" s="21"/>
      <c r="J23" s="19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9" t="str">
        <f>IF('Rekapitulace stavby'!E20="","",'Rekapitulace stavby'!E20)</f>
        <v xml:space="preserve"> </v>
      </c>
      <c r="I24" s="21"/>
      <c r="J24" s="19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1" t="s">
        <v>31</v>
      </c>
      <c r="L26" s="26"/>
    </row>
    <row r="27" spans="2:12" s="7" customFormat="1" ht="16.5" customHeight="1" x14ac:dyDescent="0.2">
      <c r="B27" s="79"/>
      <c r="E27" s="235" t="s">
        <v>3</v>
      </c>
      <c r="F27" s="235"/>
      <c r="G27" s="235"/>
      <c r="H27" s="235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0" t="s">
        <v>32</v>
      </c>
      <c r="J30" s="56">
        <f>ROUND(J79,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 x14ac:dyDescent="0.2">
      <c r="B33" s="26"/>
      <c r="D33" s="81" t="s">
        <v>36</v>
      </c>
      <c r="E33" s="21" t="s">
        <v>37</v>
      </c>
      <c r="F33" s="82">
        <f>ROUND((SUM(BE79:BE85)),  2)</f>
        <v>0</v>
      </c>
      <c r="I33" s="83">
        <v>0.21</v>
      </c>
      <c r="J33" s="82">
        <f>ROUND(((SUM(BE79:BE85))*I33),  2)</f>
        <v>0</v>
      </c>
      <c r="L33" s="26"/>
    </row>
    <row r="34" spans="2:12" s="1" customFormat="1" ht="14.45" customHeight="1" x14ac:dyDescent="0.2">
      <c r="B34" s="26"/>
      <c r="E34" s="21" t="s">
        <v>38</v>
      </c>
      <c r="F34" s="82">
        <f>ROUND((SUM(BF79:BF85)),  2)</f>
        <v>0</v>
      </c>
      <c r="I34" s="83">
        <v>0.15</v>
      </c>
      <c r="J34" s="82">
        <f>ROUND(((SUM(BF79:BF85))*I34),  2)</f>
        <v>0</v>
      </c>
      <c r="L34" s="26"/>
    </row>
    <row r="35" spans="2:12" s="1" customFormat="1" ht="14.45" hidden="1" customHeight="1" x14ac:dyDescent="0.2">
      <c r="B35" s="26"/>
      <c r="E35" s="21" t="s">
        <v>39</v>
      </c>
      <c r="F35" s="82">
        <f>ROUND((SUM(BG79:BG85)),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 x14ac:dyDescent="0.2">
      <c r="B36" s="26"/>
      <c r="E36" s="21" t="s">
        <v>40</v>
      </c>
      <c r="F36" s="82">
        <f>ROUND((SUM(BH79:BH85)),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 x14ac:dyDescent="0.2">
      <c r="B37" s="26"/>
      <c r="E37" s="21" t="s">
        <v>41</v>
      </c>
      <c r="F37" s="82">
        <f>ROUND((SUM(BI79:BI85)),  2)</f>
        <v>0</v>
      </c>
      <c r="I37" s="83">
        <v>0</v>
      </c>
      <c r="J37" s="82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42</v>
      </c>
      <c r="E39" s="47"/>
      <c r="F39" s="47"/>
      <c r="G39" s="86" t="s">
        <v>43</v>
      </c>
      <c r="H39" s="87" t="s">
        <v>44</v>
      </c>
      <c r="I39" s="47"/>
      <c r="J39" s="88">
        <f>SUM(J30:J37)</f>
        <v>0</v>
      </c>
      <c r="K39" s="89"/>
      <c r="L39" s="26"/>
    </row>
    <row r="40" spans="2:12" s="1" customFormat="1" ht="14.45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 x14ac:dyDescent="0.2">
      <c r="B45" s="26"/>
      <c r="C45" s="15" t="s">
        <v>101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1" t="s">
        <v>16</v>
      </c>
      <c r="L47" s="26"/>
    </row>
    <row r="48" spans="2:12" s="1" customFormat="1" ht="16.5" customHeight="1" x14ac:dyDescent="0.2">
      <c r="B48" s="26"/>
      <c r="E48" s="258" t="str">
        <f>E7</f>
        <v>Oprava osvětlení v žst. Kasejovice a žst Blatná</v>
      </c>
      <c r="F48" s="259"/>
      <c r="G48" s="259"/>
      <c r="H48" s="259"/>
      <c r="L48" s="26"/>
    </row>
    <row r="49" spans="2:47" s="1" customFormat="1" ht="12" customHeight="1" x14ac:dyDescent="0.2">
      <c r="B49" s="26"/>
      <c r="C49" s="21" t="s">
        <v>99</v>
      </c>
      <c r="L49" s="26"/>
    </row>
    <row r="50" spans="2:47" s="1" customFormat="1" ht="16.5" customHeight="1" x14ac:dyDescent="0.2">
      <c r="B50" s="26"/>
      <c r="E50" s="241" t="str">
        <f>E9</f>
        <v>04 - žst. Kasejovice - Materiál dodávaný zhotovitelem - Neoceňovat</v>
      </c>
      <c r="F50" s="257"/>
      <c r="G50" s="257"/>
      <c r="H50" s="257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1" t="s">
        <v>19</v>
      </c>
      <c r="F52" s="19" t="str">
        <f>F12</f>
        <v>trať 191 dle JŘ, TÚ Blatná - Nepomuk</v>
      </c>
      <c r="I52" s="21" t="s">
        <v>21</v>
      </c>
      <c r="J52" s="43">
        <f>IF(J12="","",J12)</f>
        <v>0</v>
      </c>
      <c r="L52" s="26"/>
    </row>
    <row r="53" spans="2:47" s="1" customFormat="1" ht="6.95" customHeight="1" x14ac:dyDescent="0.2">
      <c r="B53" s="26"/>
      <c r="L53" s="26"/>
    </row>
    <row r="54" spans="2:47" s="1" customFormat="1" ht="15.2" customHeight="1" x14ac:dyDescent="0.2">
      <c r="B54" s="26"/>
      <c r="C54" s="21" t="s">
        <v>22</v>
      </c>
      <c r="F54" s="19" t="str">
        <f>E15</f>
        <v>Správa železnic, státní organizace, Oblastní ředitelství Plzeň</v>
      </c>
      <c r="I54" s="21" t="s">
        <v>27</v>
      </c>
      <c r="J54" s="24" t="str">
        <f>E21</f>
        <v xml:space="preserve"> </v>
      </c>
      <c r="L54" s="26"/>
    </row>
    <row r="55" spans="2:47" s="1" customFormat="1" ht="15.2" customHeight="1" x14ac:dyDescent="0.2">
      <c r="B55" s="26"/>
      <c r="C55" s="21" t="s">
        <v>25</v>
      </c>
      <c r="F55" s="19" t="str">
        <f>IF(E18="","",E18)</f>
        <v>Vyplň údaj</v>
      </c>
      <c r="I55" s="21" t="s">
        <v>30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102</v>
      </c>
      <c r="D57" s="84"/>
      <c r="E57" s="84"/>
      <c r="F57" s="84"/>
      <c r="G57" s="84"/>
      <c r="H57" s="84"/>
      <c r="I57" s="84"/>
      <c r="J57" s="91" t="s">
        <v>103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64</v>
      </c>
      <c r="J59" s="56">
        <f>J79</f>
        <v>0</v>
      </c>
      <c r="L59" s="26"/>
      <c r="AU59" s="11" t="s">
        <v>104</v>
      </c>
    </row>
    <row r="60" spans="2:47" s="1" customFormat="1" ht="21.75" customHeight="1" x14ac:dyDescent="0.2">
      <c r="B60" s="26"/>
      <c r="L60" s="26"/>
    </row>
    <row r="61" spans="2:47" s="1" customFormat="1" ht="6.95" customHeight="1" x14ac:dyDescent="0.2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6"/>
    </row>
    <row r="65" spans="2:65" s="1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6"/>
    </row>
    <row r="66" spans="2:65" s="1" customFormat="1" ht="24.95" customHeight="1" x14ac:dyDescent="0.2">
      <c r="B66" s="26"/>
      <c r="C66" s="15" t="s">
        <v>105</v>
      </c>
      <c r="L66" s="26"/>
    </row>
    <row r="67" spans="2:65" s="1" customFormat="1" ht="6.95" customHeight="1" x14ac:dyDescent="0.2">
      <c r="B67" s="26"/>
      <c r="L67" s="26"/>
    </row>
    <row r="68" spans="2:65" s="1" customFormat="1" ht="12" customHeight="1" x14ac:dyDescent="0.2">
      <c r="B68" s="26"/>
      <c r="C68" s="21" t="s">
        <v>16</v>
      </c>
      <c r="L68" s="26"/>
    </row>
    <row r="69" spans="2:65" s="1" customFormat="1" ht="16.5" customHeight="1" x14ac:dyDescent="0.2">
      <c r="B69" s="26"/>
      <c r="E69" s="258" t="str">
        <f>E7</f>
        <v>Oprava osvětlení v žst. Kasejovice a žst Blatná</v>
      </c>
      <c r="F69" s="259"/>
      <c r="G69" s="259"/>
      <c r="H69" s="259"/>
      <c r="L69" s="26"/>
    </row>
    <row r="70" spans="2:65" s="1" customFormat="1" ht="12" customHeight="1" x14ac:dyDescent="0.2">
      <c r="B70" s="26"/>
      <c r="C70" s="21" t="s">
        <v>99</v>
      </c>
      <c r="L70" s="26"/>
    </row>
    <row r="71" spans="2:65" s="1" customFormat="1" ht="16.5" customHeight="1" x14ac:dyDescent="0.2">
      <c r="B71" s="26"/>
      <c r="E71" s="241" t="str">
        <f>E9</f>
        <v>04 - žst. Kasejovice - Materiál dodávaný zhotovitelem - Neoceňovat</v>
      </c>
      <c r="F71" s="257"/>
      <c r="G71" s="257"/>
      <c r="H71" s="257"/>
      <c r="L71" s="26"/>
    </row>
    <row r="72" spans="2:65" s="1" customFormat="1" ht="6.95" customHeight="1" x14ac:dyDescent="0.2">
      <c r="B72" s="26"/>
      <c r="L72" s="26"/>
    </row>
    <row r="73" spans="2:65" s="1" customFormat="1" ht="12" customHeight="1" x14ac:dyDescent="0.2">
      <c r="B73" s="26"/>
      <c r="C73" s="21" t="s">
        <v>19</v>
      </c>
      <c r="F73" s="19" t="str">
        <f>F12</f>
        <v>trať 191 dle JŘ, TÚ Blatná - Nepomuk</v>
      </c>
      <c r="I73" s="21" t="s">
        <v>21</v>
      </c>
      <c r="J73" s="43">
        <f>IF(J12="","",J12)</f>
        <v>0</v>
      </c>
      <c r="L73" s="26"/>
    </row>
    <row r="74" spans="2:65" s="1" customFormat="1" ht="6.95" customHeight="1" x14ac:dyDescent="0.2">
      <c r="B74" s="26"/>
      <c r="L74" s="26"/>
    </row>
    <row r="75" spans="2:65" s="1" customFormat="1" ht="15.2" customHeight="1" x14ac:dyDescent="0.2">
      <c r="B75" s="26"/>
      <c r="C75" s="21" t="s">
        <v>22</v>
      </c>
      <c r="F75" s="19" t="str">
        <f>E15</f>
        <v>Správa železnic, státní organizace, Oblastní ředitelství Plzeň</v>
      </c>
      <c r="I75" s="21" t="s">
        <v>27</v>
      </c>
      <c r="J75" s="24" t="str">
        <f>E21</f>
        <v xml:space="preserve"> </v>
      </c>
      <c r="L75" s="26"/>
    </row>
    <row r="76" spans="2:65" s="1" customFormat="1" ht="15.2" customHeight="1" x14ac:dyDescent="0.2">
      <c r="B76" s="26"/>
      <c r="C76" s="21" t="s">
        <v>25</v>
      </c>
      <c r="F76" s="19" t="str">
        <f>IF(E18="","",E18)</f>
        <v>Vyplň údaj</v>
      </c>
      <c r="I76" s="21" t="s">
        <v>30</v>
      </c>
      <c r="J76" s="24" t="str">
        <f>E24</f>
        <v xml:space="preserve"> </v>
      </c>
      <c r="L76" s="26"/>
    </row>
    <row r="77" spans="2:65" s="1" customFormat="1" ht="10.35" customHeight="1" x14ac:dyDescent="0.2">
      <c r="B77" s="26"/>
      <c r="L77" s="26"/>
    </row>
    <row r="78" spans="2:65" s="8" customFormat="1" ht="29.25" customHeight="1" x14ac:dyDescent="0.2">
      <c r="B78" s="93"/>
      <c r="C78" s="198" t="s">
        <v>106</v>
      </c>
      <c r="D78" s="94" t="s">
        <v>51</v>
      </c>
      <c r="E78" s="94" t="s">
        <v>47</v>
      </c>
      <c r="F78" s="94" t="s">
        <v>48</v>
      </c>
      <c r="G78" s="94" t="s">
        <v>107</v>
      </c>
      <c r="H78" s="94" t="s">
        <v>108</v>
      </c>
      <c r="I78" s="94" t="s">
        <v>109</v>
      </c>
      <c r="J78" s="212" t="s">
        <v>103</v>
      </c>
      <c r="K78" s="95" t="s">
        <v>110</v>
      </c>
      <c r="L78" s="93"/>
      <c r="M78" s="49" t="s">
        <v>3</v>
      </c>
      <c r="N78" s="50" t="s">
        <v>36</v>
      </c>
      <c r="O78" s="50" t="s">
        <v>111</v>
      </c>
      <c r="P78" s="50" t="s">
        <v>112</v>
      </c>
      <c r="Q78" s="50" t="s">
        <v>113</v>
      </c>
      <c r="R78" s="50" t="s">
        <v>114</v>
      </c>
      <c r="S78" s="50" t="s">
        <v>115</v>
      </c>
      <c r="T78" s="51" t="s">
        <v>116</v>
      </c>
    </row>
    <row r="79" spans="2:65" s="1" customFormat="1" ht="22.9" customHeight="1" x14ac:dyDescent="0.25">
      <c r="B79" s="26"/>
      <c r="C79" s="54" t="s">
        <v>117</v>
      </c>
      <c r="J79" s="213">
        <f>BK79</f>
        <v>0</v>
      </c>
      <c r="L79" s="26"/>
      <c r="M79" s="52"/>
      <c r="N79" s="44"/>
      <c r="O79" s="44"/>
      <c r="P79" s="96">
        <f>SUM(P80:P85)</f>
        <v>0</v>
      </c>
      <c r="Q79" s="44"/>
      <c r="R79" s="96">
        <f>SUM(R80:R85)</f>
        <v>0</v>
      </c>
      <c r="S79" s="44"/>
      <c r="T79" s="97">
        <f>SUM(T80:T85)</f>
        <v>0</v>
      </c>
      <c r="AT79" s="11" t="s">
        <v>65</v>
      </c>
      <c r="AU79" s="11" t="s">
        <v>104</v>
      </c>
      <c r="BK79" s="98">
        <f>SUM(BK80:BK85)</f>
        <v>0</v>
      </c>
    </row>
    <row r="80" spans="2:65" s="1" customFormat="1" ht="24.2" customHeight="1" x14ac:dyDescent="0.2">
      <c r="B80" s="26"/>
      <c r="C80" s="207" t="s">
        <v>74</v>
      </c>
      <c r="D80" s="207" t="s">
        <v>140</v>
      </c>
      <c r="E80" s="208" t="s">
        <v>675</v>
      </c>
      <c r="F80" s="209" t="s">
        <v>676</v>
      </c>
      <c r="G80" s="210" t="s">
        <v>121</v>
      </c>
      <c r="H80" s="211">
        <v>9</v>
      </c>
      <c r="I80" s="109"/>
      <c r="J80" s="215">
        <f>ROUND(I80*H80,2)</f>
        <v>0</v>
      </c>
      <c r="K80" s="110"/>
      <c r="L80" s="111"/>
      <c r="M80" s="112" t="s">
        <v>3</v>
      </c>
      <c r="N80" s="113" t="s">
        <v>37</v>
      </c>
      <c r="P80" s="103">
        <f>O80*H80</f>
        <v>0</v>
      </c>
      <c r="Q80" s="103">
        <v>0</v>
      </c>
      <c r="R80" s="103">
        <f>Q80*H80</f>
        <v>0</v>
      </c>
      <c r="S80" s="103">
        <v>0</v>
      </c>
      <c r="T80" s="104">
        <f>S80*H80</f>
        <v>0</v>
      </c>
      <c r="AR80" s="105" t="s">
        <v>143</v>
      </c>
      <c r="AT80" s="105" t="s">
        <v>140</v>
      </c>
      <c r="AU80" s="105" t="s">
        <v>66</v>
      </c>
      <c r="AY80" s="11" t="s">
        <v>123</v>
      </c>
      <c r="BE80" s="106">
        <f>IF(N80="základní",J80,0)</f>
        <v>0</v>
      </c>
      <c r="BF80" s="106">
        <f>IF(N80="snížená",J80,0)</f>
        <v>0</v>
      </c>
      <c r="BG80" s="106">
        <f>IF(N80="zákl. přenesená",J80,0)</f>
        <v>0</v>
      </c>
      <c r="BH80" s="106">
        <f>IF(N80="sníž. přenesená",J80,0)</f>
        <v>0</v>
      </c>
      <c r="BI80" s="106">
        <f>IF(N80="nulová",J80,0)</f>
        <v>0</v>
      </c>
      <c r="BJ80" s="11" t="s">
        <v>74</v>
      </c>
      <c r="BK80" s="106">
        <f>ROUND(I80*H80,2)</f>
        <v>0</v>
      </c>
      <c r="BL80" s="11" t="s">
        <v>122</v>
      </c>
      <c r="BM80" s="105" t="s">
        <v>677</v>
      </c>
    </row>
    <row r="81" spans="2:65" s="1" customFormat="1" ht="19.5" x14ac:dyDescent="0.2">
      <c r="B81" s="26"/>
      <c r="D81" s="204" t="s">
        <v>125</v>
      </c>
      <c r="F81" s="205" t="s">
        <v>676</v>
      </c>
      <c r="I81" s="107"/>
      <c r="L81" s="26"/>
      <c r="M81" s="108"/>
      <c r="T81" s="46"/>
      <c r="AT81" s="11" t="s">
        <v>125</v>
      </c>
      <c r="AU81" s="11" t="s">
        <v>66</v>
      </c>
    </row>
    <row r="82" spans="2:65" s="1" customFormat="1" ht="48.75" x14ac:dyDescent="0.2">
      <c r="B82" s="26"/>
      <c r="D82" s="204" t="s">
        <v>127</v>
      </c>
      <c r="F82" s="206" t="s">
        <v>678</v>
      </c>
      <c r="I82" s="107"/>
      <c r="L82" s="26"/>
      <c r="M82" s="108"/>
      <c r="T82" s="46"/>
      <c r="AT82" s="11" t="s">
        <v>127</v>
      </c>
      <c r="AU82" s="11" t="s">
        <v>66</v>
      </c>
    </row>
    <row r="83" spans="2:65" s="1" customFormat="1" ht="21.75" customHeight="1" x14ac:dyDescent="0.2">
      <c r="B83" s="26"/>
      <c r="C83" s="207" t="s">
        <v>76</v>
      </c>
      <c r="D83" s="207" t="s">
        <v>140</v>
      </c>
      <c r="E83" s="208" t="s">
        <v>679</v>
      </c>
      <c r="F83" s="209" t="s">
        <v>680</v>
      </c>
      <c r="G83" s="210" t="s">
        <v>121</v>
      </c>
      <c r="H83" s="211">
        <v>3</v>
      </c>
      <c r="I83" s="109"/>
      <c r="J83" s="215">
        <f>ROUND(I83*H83,2)</f>
        <v>0</v>
      </c>
      <c r="K83" s="110"/>
      <c r="L83" s="111"/>
      <c r="M83" s="112" t="s">
        <v>3</v>
      </c>
      <c r="N83" s="113" t="s">
        <v>37</v>
      </c>
      <c r="P83" s="103">
        <f>O83*H83</f>
        <v>0</v>
      </c>
      <c r="Q83" s="103">
        <v>0</v>
      </c>
      <c r="R83" s="103">
        <f>Q83*H83</f>
        <v>0</v>
      </c>
      <c r="S83" s="103">
        <v>0</v>
      </c>
      <c r="T83" s="104">
        <f>S83*H83</f>
        <v>0</v>
      </c>
      <c r="AR83" s="105" t="s">
        <v>143</v>
      </c>
      <c r="AT83" s="105" t="s">
        <v>140</v>
      </c>
      <c r="AU83" s="105" t="s">
        <v>66</v>
      </c>
      <c r="AY83" s="11" t="s">
        <v>123</v>
      </c>
      <c r="BE83" s="106">
        <f>IF(N83="základní",J83,0)</f>
        <v>0</v>
      </c>
      <c r="BF83" s="106">
        <f>IF(N83="snížená",J83,0)</f>
        <v>0</v>
      </c>
      <c r="BG83" s="106">
        <f>IF(N83="zákl. přenesená",J83,0)</f>
        <v>0</v>
      </c>
      <c r="BH83" s="106">
        <f>IF(N83="sníž. přenesená",J83,0)</f>
        <v>0</v>
      </c>
      <c r="BI83" s="106">
        <f>IF(N83="nulová",J83,0)</f>
        <v>0</v>
      </c>
      <c r="BJ83" s="11" t="s">
        <v>74</v>
      </c>
      <c r="BK83" s="106">
        <f>ROUND(I83*H83,2)</f>
        <v>0</v>
      </c>
      <c r="BL83" s="11" t="s">
        <v>122</v>
      </c>
      <c r="BM83" s="105" t="s">
        <v>681</v>
      </c>
    </row>
    <row r="84" spans="2:65" s="1" customFormat="1" x14ac:dyDescent="0.2">
      <c r="B84" s="26"/>
      <c r="D84" s="204" t="s">
        <v>125</v>
      </c>
      <c r="F84" s="205" t="s">
        <v>680</v>
      </c>
      <c r="I84" s="107"/>
      <c r="L84" s="26"/>
      <c r="M84" s="108"/>
      <c r="T84" s="46"/>
      <c r="AT84" s="11" t="s">
        <v>125</v>
      </c>
      <c r="AU84" s="11" t="s">
        <v>66</v>
      </c>
    </row>
    <row r="85" spans="2:65" s="1" customFormat="1" ht="48.75" x14ac:dyDescent="0.2">
      <c r="B85" s="26"/>
      <c r="D85" s="204" t="s">
        <v>127</v>
      </c>
      <c r="F85" s="206" t="s">
        <v>682</v>
      </c>
      <c r="I85" s="107"/>
      <c r="L85" s="26"/>
      <c r="M85" s="114"/>
      <c r="N85" s="115"/>
      <c r="O85" s="115"/>
      <c r="P85" s="115"/>
      <c r="Q85" s="115"/>
      <c r="R85" s="115"/>
      <c r="S85" s="115"/>
      <c r="T85" s="116"/>
      <c r="AT85" s="11" t="s">
        <v>127</v>
      </c>
      <c r="AU85" s="11" t="s">
        <v>66</v>
      </c>
    </row>
    <row r="86" spans="2:65" s="1" customFormat="1" ht="6.95" customHeight="1" x14ac:dyDescent="0.2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26"/>
    </row>
  </sheetData>
  <sheetProtection algorithmName="SHA-512" hashValue="Lu/J3Gh+B/saysPBFdDDvJ+l+3PRa0Pm0mo8t1SiPLO/xN4cuG44j/yICvhaX18oFsO1s3IWIsipfQ1ig8nkVA==" saltValue="sdtC5s7Y0WswSa3L0erFPA==" spinCount="100000" sheet="1" objects="1" scenarios="1"/>
  <autoFilter ref="C78:K85" xr:uid="{00000000-0009-0000-0000-000004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428"/>
  <sheetViews>
    <sheetView showGridLines="0" topLeftCell="A55" workbookViewId="0">
      <selection activeCell="J426" sqref="J42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8" t="s">
        <v>6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1" t="s">
        <v>88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76</v>
      </c>
    </row>
    <row r="4" spans="2:46" ht="24.95" customHeight="1" x14ac:dyDescent="0.2">
      <c r="B4" s="14"/>
      <c r="D4" s="15" t="s">
        <v>98</v>
      </c>
      <c r="L4" s="14"/>
      <c r="M4" s="78" t="s">
        <v>11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21" t="s">
        <v>16</v>
      </c>
      <c r="L6" s="14"/>
    </row>
    <row r="7" spans="2:46" ht="16.5" customHeight="1" x14ac:dyDescent="0.2">
      <c r="B7" s="14"/>
      <c r="E7" s="258" t="str">
        <f>'Rekapitulace stavby'!K6</f>
        <v>Oprava osvětlení v žst. Kasejovice a žst Blatná</v>
      </c>
      <c r="F7" s="259"/>
      <c r="G7" s="259"/>
      <c r="H7" s="259"/>
      <c r="L7" s="14"/>
    </row>
    <row r="8" spans="2:46" s="1" customFormat="1" ht="12" customHeight="1" x14ac:dyDescent="0.2">
      <c r="B8" s="26"/>
      <c r="D8" s="21" t="s">
        <v>99</v>
      </c>
      <c r="L8" s="26"/>
    </row>
    <row r="9" spans="2:46" s="1" customFormat="1" ht="16.5" customHeight="1" x14ac:dyDescent="0.2">
      <c r="B9" s="26"/>
      <c r="E9" s="241" t="s">
        <v>683</v>
      </c>
      <c r="F9" s="257"/>
      <c r="G9" s="257"/>
      <c r="H9" s="257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1" t="s">
        <v>17</v>
      </c>
      <c r="F11" s="19" t="s">
        <v>3</v>
      </c>
      <c r="I11" s="21" t="s">
        <v>18</v>
      </c>
      <c r="J11" s="19" t="s">
        <v>3</v>
      </c>
      <c r="L11" s="26"/>
    </row>
    <row r="12" spans="2:46" s="1" customFormat="1" ht="12" customHeight="1" x14ac:dyDescent="0.2">
      <c r="B12" s="26"/>
      <c r="D12" s="21" t="s">
        <v>19</v>
      </c>
      <c r="F12" s="19" t="s">
        <v>1278</v>
      </c>
      <c r="I12" s="21" t="s">
        <v>21</v>
      </c>
      <c r="J12" s="43">
        <f>'Rekapitulace stavby'!AN8</f>
        <v>0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1" t="s">
        <v>22</v>
      </c>
      <c r="I14" s="21" t="s">
        <v>23</v>
      </c>
      <c r="J14" s="19">
        <v>70994234</v>
      </c>
      <c r="L14" s="26"/>
    </row>
    <row r="15" spans="2:46" s="1" customFormat="1" ht="18" customHeight="1" x14ac:dyDescent="0.2">
      <c r="B15" s="26"/>
      <c r="E15" s="19" t="s">
        <v>1277</v>
      </c>
      <c r="I15" s="21" t="s">
        <v>24</v>
      </c>
      <c r="J15" s="19" t="s">
        <v>1276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1" t="s">
        <v>1275</v>
      </c>
      <c r="I17" s="21" t="s">
        <v>23</v>
      </c>
      <c r="J17" s="22" t="str">
        <f>'Rekapitulace stavby'!AN13</f>
        <v>Vyplň údaj</v>
      </c>
      <c r="L17" s="26"/>
    </row>
    <row r="18" spans="2:12" s="1" customFormat="1" ht="18" customHeight="1" x14ac:dyDescent="0.2">
      <c r="B18" s="26"/>
      <c r="E18" s="260" t="str">
        <f>'Rekapitulace stavby'!E14</f>
        <v>Vyplň údaj</v>
      </c>
      <c r="F18" s="230"/>
      <c r="G18" s="230"/>
      <c r="H18" s="230"/>
      <c r="I18" s="21" t="s">
        <v>24</v>
      </c>
      <c r="J18" s="22" t="str">
        <f>'Rekapitulace stavby'!AN14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1"/>
      <c r="I20" s="21"/>
      <c r="J20" s="19" t="str">
        <f>IF('Rekapitulace stavby'!AN16="","",'Rekapitulace stavby'!AN16)</f>
        <v/>
      </c>
      <c r="L20" s="26"/>
    </row>
    <row r="21" spans="2:12" s="1" customFormat="1" ht="18" customHeight="1" x14ac:dyDescent="0.2">
      <c r="B21" s="26"/>
      <c r="E21" s="19" t="str">
        <f>IF('Rekapitulace stavby'!E17="","",'Rekapitulace stavby'!E17)</f>
        <v xml:space="preserve"> </v>
      </c>
      <c r="I21" s="21"/>
      <c r="J21" s="19" t="str">
        <f>IF('Rekapitulace stavby'!AN17="","",'Rekapitulace stavby'!AN17)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1"/>
      <c r="I23" s="21"/>
      <c r="J23" s="19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9" t="str">
        <f>IF('Rekapitulace stavby'!E20="","",'Rekapitulace stavby'!E20)</f>
        <v xml:space="preserve"> </v>
      </c>
      <c r="I24" s="21"/>
      <c r="J24" s="19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1" t="s">
        <v>31</v>
      </c>
      <c r="L26" s="26"/>
    </row>
    <row r="27" spans="2:12" s="7" customFormat="1" ht="16.5" customHeight="1" x14ac:dyDescent="0.2">
      <c r="B27" s="79"/>
      <c r="E27" s="235" t="s">
        <v>3</v>
      </c>
      <c r="F27" s="235"/>
      <c r="G27" s="235"/>
      <c r="H27" s="235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0" t="s">
        <v>32</v>
      </c>
      <c r="J30" s="56">
        <f>ROUND(J79,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 x14ac:dyDescent="0.2">
      <c r="B33" s="26"/>
      <c r="D33" s="81" t="s">
        <v>36</v>
      </c>
      <c r="E33" s="21" t="s">
        <v>37</v>
      </c>
      <c r="F33" s="82">
        <f>ROUND((SUM(BE79:BE427)),  2)</f>
        <v>0</v>
      </c>
      <c r="I33" s="83">
        <v>0.21</v>
      </c>
      <c r="J33" s="82">
        <f>ROUND(((SUM(BE79:BE427))*I33),  2)</f>
        <v>0</v>
      </c>
      <c r="L33" s="26"/>
    </row>
    <row r="34" spans="2:12" s="1" customFormat="1" ht="14.45" customHeight="1" x14ac:dyDescent="0.2">
      <c r="B34" s="26"/>
      <c r="E34" s="21" t="s">
        <v>38</v>
      </c>
      <c r="F34" s="82">
        <f>ROUND((SUM(BF79:BF427)),  2)</f>
        <v>0</v>
      </c>
      <c r="I34" s="83">
        <v>0.15</v>
      </c>
      <c r="J34" s="82">
        <f>ROUND(((SUM(BF79:BF427))*I34),  2)</f>
        <v>0</v>
      </c>
      <c r="L34" s="26"/>
    </row>
    <row r="35" spans="2:12" s="1" customFormat="1" ht="14.45" hidden="1" customHeight="1" x14ac:dyDescent="0.2">
      <c r="B35" s="26"/>
      <c r="E35" s="21" t="s">
        <v>39</v>
      </c>
      <c r="F35" s="82">
        <f>ROUND((SUM(BG79:BG427)),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 x14ac:dyDescent="0.2">
      <c r="B36" s="26"/>
      <c r="E36" s="21" t="s">
        <v>40</v>
      </c>
      <c r="F36" s="82">
        <f>ROUND((SUM(BH79:BH427)),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 x14ac:dyDescent="0.2">
      <c r="B37" s="26"/>
      <c r="E37" s="21" t="s">
        <v>41</v>
      </c>
      <c r="F37" s="82">
        <f>ROUND((SUM(BI79:BI427)),  2)</f>
        <v>0</v>
      </c>
      <c r="I37" s="83">
        <v>0</v>
      </c>
      <c r="J37" s="82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42</v>
      </c>
      <c r="E39" s="47"/>
      <c r="F39" s="47"/>
      <c r="G39" s="86" t="s">
        <v>43</v>
      </c>
      <c r="H39" s="87" t="s">
        <v>44</v>
      </c>
      <c r="I39" s="47"/>
      <c r="J39" s="88">
        <f>SUM(J30:J37)</f>
        <v>0</v>
      </c>
      <c r="K39" s="89"/>
      <c r="L39" s="26"/>
    </row>
    <row r="40" spans="2:12" s="1" customFormat="1" ht="14.45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 x14ac:dyDescent="0.2">
      <c r="B45" s="26"/>
      <c r="C45" s="15" t="s">
        <v>101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1" t="s">
        <v>16</v>
      </c>
      <c r="L47" s="26"/>
    </row>
    <row r="48" spans="2:12" s="1" customFormat="1" ht="16.5" customHeight="1" x14ac:dyDescent="0.2">
      <c r="B48" s="26"/>
      <c r="E48" s="258" t="str">
        <f>E7</f>
        <v>Oprava osvětlení v žst. Kasejovice a žst Blatná</v>
      </c>
      <c r="F48" s="259"/>
      <c r="G48" s="259"/>
      <c r="H48" s="259"/>
      <c r="L48" s="26"/>
    </row>
    <row r="49" spans="2:47" s="1" customFormat="1" ht="12" customHeight="1" x14ac:dyDescent="0.2">
      <c r="B49" s="26"/>
      <c r="C49" s="21" t="s">
        <v>99</v>
      </c>
      <c r="L49" s="26"/>
    </row>
    <row r="50" spans="2:47" s="1" customFormat="1" ht="16.5" customHeight="1" x14ac:dyDescent="0.2">
      <c r="B50" s="26"/>
      <c r="E50" s="241" t="str">
        <f>E9</f>
        <v>05 - žst- Blatná - Elektromateriál</v>
      </c>
      <c r="F50" s="257"/>
      <c r="G50" s="257"/>
      <c r="H50" s="257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1" t="s">
        <v>19</v>
      </c>
      <c r="F52" s="19" t="str">
        <f>F12</f>
        <v>trať 191 dle JŘ, TÚ Blatná - Nepomuk</v>
      </c>
      <c r="I52" s="21" t="s">
        <v>21</v>
      </c>
      <c r="J52" s="43">
        <f>IF(J12="","",J12)</f>
        <v>0</v>
      </c>
      <c r="L52" s="26"/>
    </row>
    <row r="53" spans="2:47" s="1" customFormat="1" ht="6.95" customHeight="1" x14ac:dyDescent="0.2">
      <c r="B53" s="26"/>
      <c r="L53" s="26"/>
    </row>
    <row r="54" spans="2:47" s="1" customFormat="1" ht="15.2" customHeight="1" x14ac:dyDescent="0.2">
      <c r="B54" s="26"/>
      <c r="C54" s="21" t="s">
        <v>22</v>
      </c>
      <c r="F54" s="19" t="str">
        <f>E15</f>
        <v>Správa železnic, státní organizace, Oblastní ředitelství Plzeň</v>
      </c>
      <c r="I54" s="21" t="s">
        <v>27</v>
      </c>
      <c r="J54" s="24" t="str">
        <f>E21</f>
        <v xml:space="preserve"> </v>
      </c>
      <c r="L54" s="26"/>
    </row>
    <row r="55" spans="2:47" s="1" customFormat="1" ht="15.2" customHeight="1" x14ac:dyDescent="0.2">
      <c r="B55" s="26"/>
      <c r="C55" s="21" t="s">
        <v>25</v>
      </c>
      <c r="F55" s="19" t="str">
        <f>IF(E18="","",E18)</f>
        <v>Vyplň údaj</v>
      </c>
      <c r="I55" s="21" t="s">
        <v>30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102</v>
      </c>
      <c r="D57" s="84"/>
      <c r="E57" s="84"/>
      <c r="F57" s="84"/>
      <c r="G57" s="84"/>
      <c r="H57" s="84"/>
      <c r="I57" s="84"/>
      <c r="J57" s="91" t="s">
        <v>103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64</v>
      </c>
      <c r="J59" s="56">
        <f>J79</f>
        <v>0</v>
      </c>
      <c r="L59" s="26"/>
      <c r="AU59" s="11" t="s">
        <v>104</v>
      </c>
    </row>
    <row r="60" spans="2:47" s="1" customFormat="1" ht="21.75" customHeight="1" x14ac:dyDescent="0.2">
      <c r="B60" s="26"/>
      <c r="L60" s="26"/>
    </row>
    <row r="61" spans="2:47" s="1" customFormat="1" ht="6.95" customHeight="1" x14ac:dyDescent="0.2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6"/>
    </row>
    <row r="65" spans="2:65" s="1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6"/>
    </row>
    <row r="66" spans="2:65" s="1" customFormat="1" ht="24.95" customHeight="1" x14ac:dyDescent="0.2">
      <c r="B66" s="26"/>
      <c r="C66" s="15" t="s">
        <v>105</v>
      </c>
      <c r="L66" s="26"/>
    </row>
    <row r="67" spans="2:65" s="1" customFormat="1" ht="6.95" customHeight="1" x14ac:dyDescent="0.2">
      <c r="B67" s="26"/>
      <c r="L67" s="26"/>
    </row>
    <row r="68" spans="2:65" s="1" customFormat="1" ht="12" customHeight="1" x14ac:dyDescent="0.2">
      <c r="B68" s="26"/>
      <c r="C68" s="21" t="s">
        <v>16</v>
      </c>
      <c r="L68" s="26"/>
    </row>
    <row r="69" spans="2:65" s="1" customFormat="1" ht="16.5" customHeight="1" x14ac:dyDescent="0.2">
      <c r="B69" s="26"/>
      <c r="E69" s="258" t="str">
        <f>E7</f>
        <v>Oprava osvětlení v žst. Kasejovice a žst Blatná</v>
      </c>
      <c r="F69" s="259"/>
      <c r="G69" s="259"/>
      <c r="H69" s="259"/>
      <c r="L69" s="26"/>
    </row>
    <row r="70" spans="2:65" s="1" customFormat="1" ht="12" customHeight="1" x14ac:dyDescent="0.2">
      <c r="B70" s="26"/>
      <c r="C70" s="21" t="s">
        <v>99</v>
      </c>
      <c r="L70" s="26"/>
    </row>
    <row r="71" spans="2:65" s="1" customFormat="1" ht="16.5" customHeight="1" x14ac:dyDescent="0.2">
      <c r="B71" s="26"/>
      <c r="E71" s="241" t="str">
        <f>E9</f>
        <v>05 - žst- Blatná - Elektromateriál</v>
      </c>
      <c r="F71" s="257"/>
      <c r="G71" s="257"/>
      <c r="H71" s="257"/>
      <c r="L71" s="26"/>
    </row>
    <row r="72" spans="2:65" s="1" customFormat="1" ht="6.95" customHeight="1" x14ac:dyDescent="0.2">
      <c r="B72" s="26"/>
      <c r="L72" s="26"/>
    </row>
    <row r="73" spans="2:65" s="1" customFormat="1" ht="12" customHeight="1" x14ac:dyDescent="0.2">
      <c r="B73" s="26"/>
      <c r="C73" s="21" t="s">
        <v>19</v>
      </c>
      <c r="F73" s="19" t="str">
        <f>F12</f>
        <v>trať 191 dle JŘ, TÚ Blatná - Nepomuk</v>
      </c>
      <c r="I73" s="21" t="s">
        <v>21</v>
      </c>
      <c r="J73" s="43">
        <f>IF(J12="","",J12)</f>
        <v>0</v>
      </c>
      <c r="L73" s="26"/>
    </row>
    <row r="74" spans="2:65" s="1" customFormat="1" ht="6.95" customHeight="1" x14ac:dyDescent="0.2">
      <c r="B74" s="26"/>
      <c r="L74" s="26"/>
    </row>
    <row r="75" spans="2:65" s="1" customFormat="1" ht="15.2" customHeight="1" x14ac:dyDescent="0.2">
      <c r="B75" s="26"/>
      <c r="C75" s="21" t="s">
        <v>22</v>
      </c>
      <c r="F75" s="19" t="str">
        <f>E15</f>
        <v>Správa železnic, státní organizace, Oblastní ředitelství Plzeň</v>
      </c>
      <c r="I75" s="21" t="s">
        <v>27</v>
      </c>
      <c r="J75" s="24" t="str">
        <f>E21</f>
        <v xml:space="preserve"> </v>
      </c>
      <c r="L75" s="26"/>
    </row>
    <row r="76" spans="2:65" s="1" customFormat="1" ht="15.2" customHeight="1" x14ac:dyDescent="0.2">
      <c r="B76" s="26"/>
      <c r="C76" s="21" t="s">
        <v>25</v>
      </c>
      <c r="F76" s="19" t="str">
        <f>IF(E18="","",E18)</f>
        <v>Vyplň údaj</v>
      </c>
      <c r="I76" s="21" t="s">
        <v>30</v>
      </c>
      <c r="J76" s="24" t="str">
        <f>E24</f>
        <v xml:space="preserve"> </v>
      </c>
      <c r="L76" s="26"/>
    </row>
    <row r="77" spans="2:65" s="1" customFormat="1" ht="10.35" customHeight="1" x14ac:dyDescent="0.2">
      <c r="B77" s="26"/>
      <c r="L77" s="26"/>
    </row>
    <row r="78" spans="2:65" s="8" customFormat="1" ht="29.25" customHeight="1" x14ac:dyDescent="0.2">
      <c r="B78" s="93"/>
      <c r="C78" s="198" t="s">
        <v>106</v>
      </c>
      <c r="D78" s="94" t="s">
        <v>51</v>
      </c>
      <c r="E78" s="94" t="s">
        <v>47</v>
      </c>
      <c r="F78" s="94" t="s">
        <v>48</v>
      </c>
      <c r="G78" s="94" t="s">
        <v>107</v>
      </c>
      <c r="H78" s="94" t="s">
        <v>108</v>
      </c>
      <c r="I78" s="94" t="s">
        <v>109</v>
      </c>
      <c r="J78" s="212" t="s">
        <v>103</v>
      </c>
      <c r="K78" s="95" t="s">
        <v>110</v>
      </c>
      <c r="L78" s="93"/>
      <c r="M78" s="49" t="s">
        <v>3</v>
      </c>
      <c r="N78" s="50" t="s">
        <v>36</v>
      </c>
      <c r="O78" s="50" t="s">
        <v>111</v>
      </c>
      <c r="P78" s="50" t="s">
        <v>112</v>
      </c>
      <c r="Q78" s="50" t="s">
        <v>113</v>
      </c>
      <c r="R78" s="50" t="s">
        <v>114</v>
      </c>
      <c r="S78" s="50" t="s">
        <v>115</v>
      </c>
      <c r="T78" s="51" t="s">
        <v>116</v>
      </c>
    </row>
    <row r="79" spans="2:65" s="1" customFormat="1" ht="22.9" customHeight="1" x14ac:dyDescent="0.25">
      <c r="B79" s="26"/>
      <c r="C79" s="54" t="s">
        <v>117</v>
      </c>
      <c r="J79" s="213">
        <f>BK79</f>
        <v>0</v>
      </c>
      <c r="L79" s="26"/>
      <c r="M79" s="52"/>
      <c r="N79" s="44"/>
      <c r="O79" s="44"/>
      <c r="P79" s="96">
        <f>SUM(P80:P427)</f>
        <v>0</v>
      </c>
      <c r="Q79" s="44"/>
      <c r="R79" s="96">
        <f>SUM(R80:R427)</f>
        <v>0</v>
      </c>
      <c r="S79" s="44"/>
      <c r="T79" s="97">
        <f>SUM(T80:T427)</f>
        <v>0</v>
      </c>
      <c r="AT79" s="11" t="s">
        <v>65</v>
      </c>
      <c r="AU79" s="11" t="s">
        <v>104</v>
      </c>
      <c r="BK79" s="98">
        <f>SUM(BK80:BK427)</f>
        <v>0</v>
      </c>
    </row>
    <row r="80" spans="2:65" s="1" customFormat="1" ht="16.5" customHeight="1" x14ac:dyDescent="0.2">
      <c r="B80" s="26"/>
      <c r="C80" s="199" t="s">
        <v>74</v>
      </c>
      <c r="D80" s="199" t="s">
        <v>118</v>
      </c>
      <c r="E80" s="200" t="s">
        <v>119</v>
      </c>
      <c r="F80" s="201" t="s">
        <v>120</v>
      </c>
      <c r="G80" s="202" t="s">
        <v>121</v>
      </c>
      <c r="H80" s="203">
        <v>3</v>
      </c>
      <c r="I80" s="99"/>
      <c r="J80" s="214">
        <f>ROUND(I80*H80,2)</f>
        <v>0</v>
      </c>
      <c r="K80" s="100"/>
      <c r="L80" s="26"/>
      <c r="M80" s="101" t="s">
        <v>3</v>
      </c>
      <c r="N80" s="102" t="s">
        <v>37</v>
      </c>
      <c r="P80" s="103">
        <f>O80*H80</f>
        <v>0</v>
      </c>
      <c r="Q80" s="103">
        <v>0</v>
      </c>
      <c r="R80" s="103">
        <f>Q80*H80</f>
        <v>0</v>
      </c>
      <c r="S80" s="103">
        <v>0</v>
      </c>
      <c r="T80" s="104">
        <f>S80*H80</f>
        <v>0</v>
      </c>
      <c r="AR80" s="105" t="s">
        <v>122</v>
      </c>
      <c r="AT80" s="105" t="s">
        <v>118</v>
      </c>
      <c r="AU80" s="105" t="s">
        <v>66</v>
      </c>
      <c r="AY80" s="11" t="s">
        <v>123</v>
      </c>
      <c r="BE80" s="106">
        <f>IF(N80="základní",J80,0)</f>
        <v>0</v>
      </c>
      <c r="BF80" s="106">
        <f>IF(N80="snížená",J80,0)</f>
        <v>0</v>
      </c>
      <c r="BG80" s="106">
        <f>IF(N80="zákl. přenesená",J80,0)</f>
        <v>0</v>
      </c>
      <c r="BH80" s="106">
        <f>IF(N80="sníž. přenesená",J80,0)</f>
        <v>0</v>
      </c>
      <c r="BI80" s="106">
        <f>IF(N80="nulová",J80,0)</f>
        <v>0</v>
      </c>
      <c r="BJ80" s="11" t="s">
        <v>74</v>
      </c>
      <c r="BK80" s="106">
        <f>ROUND(I80*H80,2)</f>
        <v>0</v>
      </c>
      <c r="BL80" s="11" t="s">
        <v>122</v>
      </c>
      <c r="BM80" s="105" t="s">
        <v>684</v>
      </c>
    </row>
    <row r="81" spans="2:65" s="1" customFormat="1" ht="19.5" x14ac:dyDescent="0.2">
      <c r="B81" s="26"/>
      <c r="D81" s="204" t="s">
        <v>125</v>
      </c>
      <c r="F81" s="205" t="s">
        <v>126</v>
      </c>
      <c r="I81" s="107"/>
      <c r="L81" s="26"/>
      <c r="M81" s="108"/>
      <c r="T81" s="46"/>
      <c r="AT81" s="11" t="s">
        <v>125</v>
      </c>
      <c r="AU81" s="11" t="s">
        <v>66</v>
      </c>
    </row>
    <row r="82" spans="2:65" s="1" customFormat="1" ht="19.5" x14ac:dyDescent="0.2">
      <c r="B82" s="26"/>
      <c r="D82" s="204" t="s">
        <v>127</v>
      </c>
      <c r="F82" s="206" t="s">
        <v>685</v>
      </c>
      <c r="I82" s="107"/>
      <c r="L82" s="26"/>
      <c r="M82" s="108"/>
      <c r="T82" s="46"/>
      <c r="AT82" s="11" t="s">
        <v>127</v>
      </c>
      <c r="AU82" s="11" t="s">
        <v>66</v>
      </c>
    </row>
    <row r="83" spans="2:65" s="1" customFormat="1" ht="16.5" customHeight="1" x14ac:dyDescent="0.2">
      <c r="B83" s="26"/>
      <c r="C83" s="199" t="s">
        <v>76</v>
      </c>
      <c r="D83" s="199" t="s">
        <v>118</v>
      </c>
      <c r="E83" s="200" t="s">
        <v>129</v>
      </c>
      <c r="F83" s="201" t="s">
        <v>130</v>
      </c>
      <c r="G83" s="202" t="s">
        <v>121</v>
      </c>
      <c r="H83" s="203">
        <v>14</v>
      </c>
      <c r="I83" s="99"/>
      <c r="J83" s="214">
        <f>ROUND(I83*H83,2)</f>
        <v>0</v>
      </c>
      <c r="K83" s="100"/>
      <c r="L83" s="26"/>
      <c r="M83" s="101" t="s">
        <v>3</v>
      </c>
      <c r="N83" s="102" t="s">
        <v>37</v>
      </c>
      <c r="P83" s="103">
        <f>O83*H83</f>
        <v>0</v>
      </c>
      <c r="Q83" s="103">
        <v>0</v>
      </c>
      <c r="R83" s="103">
        <f>Q83*H83</f>
        <v>0</v>
      </c>
      <c r="S83" s="103">
        <v>0</v>
      </c>
      <c r="T83" s="104">
        <f>S83*H83</f>
        <v>0</v>
      </c>
      <c r="AR83" s="105" t="s">
        <v>122</v>
      </c>
      <c r="AT83" s="105" t="s">
        <v>118</v>
      </c>
      <c r="AU83" s="105" t="s">
        <v>66</v>
      </c>
      <c r="AY83" s="11" t="s">
        <v>123</v>
      </c>
      <c r="BE83" s="106">
        <f>IF(N83="základní",J83,0)</f>
        <v>0</v>
      </c>
      <c r="BF83" s="106">
        <f>IF(N83="snížená",J83,0)</f>
        <v>0</v>
      </c>
      <c r="BG83" s="106">
        <f>IF(N83="zákl. přenesená",J83,0)</f>
        <v>0</v>
      </c>
      <c r="BH83" s="106">
        <f>IF(N83="sníž. přenesená",J83,0)</f>
        <v>0</v>
      </c>
      <c r="BI83" s="106">
        <f>IF(N83="nulová",J83,0)</f>
        <v>0</v>
      </c>
      <c r="BJ83" s="11" t="s">
        <v>74</v>
      </c>
      <c r="BK83" s="106">
        <f>ROUND(I83*H83,2)</f>
        <v>0</v>
      </c>
      <c r="BL83" s="11" t="s">
        <v>122</v>
      </c>
      <c r="BM83" s="105" t="s">
        <v>686</v>
      </c>
    </row>
    <row r="84" spans="2:65" s="1" customFormat="1" ht="19.5" x14ac:dyDescent="0.2">
      <c r="B84" s="26"/>
      <c r="D84" s="204" t="s">
        <v>125</v>
      </c>
      <c r="F84" s="205" t="s">
        <v>132</v>
      </c>
      <c r="I84" s="107"/>
      <c r="L84" s="26"/>
      <c r="M84" s="108"/>
      <c r="T84" s="46"/>
      <c r="AT84" s="11" t="s">
        <v>125</v>
      </c>
      <c r="AU84" s="11" t="s">
        <v>66</v>
      </c>
    </row>
    <row r="85" spans="2:65" s="1" customFormat="1" ht="29.25" x14ac:dyDescent="0.2">
      <c r="B85" s="26"/>
      <c r="D85" s="204" t="s">
        <v>127</v>
      </c>
      <c r="F85" s="206" t="s">
        <v>687</v>
      </c>
      <c r="I85" s="107"/>
      <c r="L85" s="26"/>
      <c r="M85" s="108"/>
      <c r="T85" s="46"/>
      <c r="AT85" s="11" t="s">
        <v>127</v>
      </c>
      <c r="AU85" s="11" t="s">
        <v>66</v>
      </c>
    </row>
    <row r="86" spans="2:65" s="1" customFormat="1" ht="24.2" customHeight="1" x14ac:dyDescent="0.2">
      <c r="B86" s="26"/>
      <c r="C86" s="199" t="s">
        <v>134</v>
      </c>
      <c r="D86" s="199" t="s">
        <v>118</v>
      </c>
      <c r="E86" s="200" t="s">
        <v>688</v>
      </c>
      <c r="F86" s="201" t="s">
        <v>689</v>
      </c>
      <c r="G86" s="202" t="s">
        <v>121</v>
      </c>
      <c r="H86" s="203">
        <v>3</v>
      </c>
      <c r="I86" s="99"/>
      <c r="J86" s="214">
        <f>ROUND(I86*H86,2)</f>
        <v>0</v>
      </c>
      <c r="K86" s="100"/>
      <c r="L86" s="26"/>
      <c r="M86" s="101" t="s">
        <v>3</v>
      </c>
      <c r="N86" s="102" t="s">
        <v>37</v>
      </c>
      <c r="P86" s="103">
        <f>O86*H86</f>
        <v>0</v>
      </c>
      <c r="Q86" s="103">
        <v>0</v>
      </c>
      <c r="R86" s="103">
        <f>Q86*H86</f>
        <v>0</v>
      </c>
      <c r="S86" s="103">
        <v>0</v>
      </c>
      <c r="T86" s="104">
        <f>S86*H86</f>
        <v>0</v>
      </c>
      <c r="AR86" s="105" t="s">
        <v>122</v>
      </c>
      <c r="AT86" s="105" t="s">
        <v>118</v>
      </c>
      <c r="AU86" s="105" t="s">
        <v>66</v>
      </c>
      <c r="AY86" s="11" t="s">
        <v>123</v>
      </c>
      <c r="BE86" s="106">
        <f>IF(N86="základní",J86,0)</f>
        <v>0</v>
      </c>
      <c r="BF86" s="106">
        <f>IF(N86="snížená",J86,0)</f>
        <v>0</v>
      </c>
      <c r="BG86" s="106">
        <f>IF(N86="zákl. přenesená",J86,0)</f>
        <v>0</v>
      </c>
      <c r="BH86" s="106">
        <f>IF(N86="sníž. přenesená",J86,0)</f>
        <v>0</v>
      </c>
      <c r="BI86" s="106">
        <f>IF(N86="nulová",J86,0)</f>
        <v>0</v>
      </c>
      <c r="BJ86" s="11" t="s">
        <v>74</v>
      </c>
      <c r="BK86" s="106">
        <f>ROUND(I86*H86,2)</f>
        <v>0</v>
      </c>
      <c r="BL86" s="11" t="s">
        <v>122</v>
      </c>
      <c r="BM86" s="105" t="s">
        <v>690</v>
      </c>
    </row>
    <row r="87" spans="2:65" s="1" customFormat="1" ht="19.5" x14ac:dyDescent="0.2">
      <c r="B87" s="26"/>
      <c r="D87" s="204" t="s">
        <v>125</v>
      </c>
      <c r="F87" s="205" t="s">
        <v>691</v>
      </c>
      <c r="I87" s="107"/>
      <c r="L87" s="26"/>
      <c r="M87" s="108"/>
      <c r="T87" s="46"/>
      <c r="AT87" s="11" t="s">
        <v>125</v>
      </c>
      <c r="AU87" s="11" t="s">
        <v>66</v>
      </c>
    </row>
    <row r="88" spans="2:65" s="1" customFormat="1" ht="19.5" x14ac:dyDescent="0.2">
      <c r="B88" s="26"/>
      <c r="D88" s="204" t="s">
        <v>127</v>
      </c>
      <c r="F88" s="206" t="s">
        <v>692</v>
      </c>
      <c r="I88" s="107"/>
      <c r="L88" s="26"/>
      <c r="M88" s="108"/>
      <c r="T88" s="46"/>
      <c r="AT88" s="11" t="s">
        <v>127</v>
      </c>
      <c r="AU88" s="11" t="s">
        <v>66</v>
      </c>
    </row>
    <row r="89" spans="2:65" s="1" customFormat="1" ht="33" customHeight="1" x14ac:dyDescent="0.2">
      <c r="B89" s="26"/>
      <c r="C89" s="207" t="s">
        <v>122</v>
      </c>
      <c r="D89" s="207" t="s">
        <v>140</v>
      </c>
      <c r="E89" s="208" t="s">
        <v>141</v>
      </c>
      <c r="F89" s="209" t="s">
        <v>142</v>
      </c>
      <c r="G89" s="210" t="s">
        <v>121</v>
      </c>
      <c r="H89" s="211">
        <v>3</v>
      </c>
      <c r="I89" s="109"/>
      <c r="J89" s="215">
        <f>ROUND(I89*H89,2)</f>
        <v>0</v>
      </c>
      <c r="K89" s="110"/>
      <c r="L89" s="111"/>
      <c r="M89" s="112" t="s">
        <v>3</v>
      </c>
      <c r="N89" s="113" t="s">
        <v>37</v>
      </c>
      <c r="P89" s="103">
        <f>O89*H89</f>
        <v>0</v>
      </c>
      <c r="Q89" s="103">
        <v>0</v>
      </c>
      <c r="R89" s="103">
        <f>Q89*H89</f>
        <v>0</v>
      </c>
      <c r="S89" s="103">
        <v>0</v>
      </c>
      <c r="T89" s="104">
        <f>S89*H89</f>
        <v>0</v>
      </c>
      <c r="AR89" s="105" t="s">
        <v>143</v>
      </c>
      <c r="AT89" s="105" t="s">
        <v>140</v>
      </c>
      <c r="AU89" s="105" t="s">
        <v>66</v>
      </c>
      <c r="AY89" s="11" t="s">
        <v>123</v>
      </c>
      <c r="BE89" s="106">
        <f>IF(N89="základní",J89,0)</f>
        <v>0</v>
      </c>
      <c r="BF89" s="106">
        <f>IF(N89="snížená",J89,0)</f>
        <v>0</v>
      </c>
      <c r="BG89" s="106">
        <f>IF(N89="zákl. přenesená",J89,0)</f>
        <v>0</v>
      </c>
      <c r="BH89" s="106">
        <f>IF(N89="sníž. přenesená",J89,0)</f>
        <v>0</v>
      </c>
      <c r="BI89" s="106">
        <f>IF(N89="nulová",J89,0)</f>
        <v>0</v>
      </c>
      <c r="BJ89" s="11" t="s">
        <v>74</v>
      </c>
      <c r="BK89" s="106">
        <f>ROUND(I89*H89,2)</f>
        <v>0</v>
      </c>
      <c r="BL89" s="11" t="s">
        <v>122</v>
      </c>
      <c r="BM89" s="105" t="s">
        <v>693</v>
      </c>
    </row>
    <row r="90" spans="2:65" s="1" customFormat="1" ht="19.5" x14ac:dyDescent="0.2">
      <c r="B90" s="26"/>
      <c r="D90" s="204" t="s">
        <v>125</v>
      </c>
      <c r="F90" s="205" t="s">
        <v>142</v>
      </c>
      <c r="I90" s="107"/>
      <c r="L90" s="26"/>
      <c r="M90" s="108"/>
      <c r="T90" s="46"/>
      <c r="AT90" s="11" t="s">
        <v>125</v>
      </c>
      <c r="AU90" s="11" t="s">
        <v>66</v>
      </c>
    </row>
    <row r="91" spans="2:65" s="1" customFormat="1" ht="19.5" x14ac:dyDescent="0.2">
      <c r="B91" s="26"/>
      <c r="D91" s="204" t="s">
        <v>127</v>
      </c>
      <c r="F91" s="206" t="s">
        <v>692</v>
      </c>
      <c r="I91" s="107"/>
      <c r="L91" s="26"/>
      <c r="M91" s="108"/>
      <c r="T91" s="46"/>
      <c r="AT91" s="11" t="s">
        <v>127</v>
      </c>
      <c r="AU91" s="11" t="s">
        <v>66</v>
      </c>
    </row>
    <row r="92" spans="2:65" s="1" customFormat="1" ht="24.2" customHeight="1" x14ac:dyDescent="0.2">
      <c r="B92" s="26"/>
      <c r="C92" s="199" t="s">
        <v>146</v>
      </c>
      <c r="D92" s="199" t="s">
        <v>118</v>
      </c>
      <c r="E92" s="200" t="s">
        <v>135</v>
      </c>
      <c r="F92" s="201" t="s">
        <v>136</v>
      </c>
      <c r="G92" s="202" t="s">
        <v>121</v>
      </c>
      <c r="H92" s="203">
        <v>2</v>
      </c>
      <c r="I92" s="99"/>
      <c r="J92" s="214">
        <f>ROUND(I92*H92,2)</f>
        <v>0</v>
      </c>
      <c r="K92" s="100"/>
      <c r="L92" s="26"/>
      <c r="M92" s="101" t="s">
        <v>3</v>
      </c>
      <c r="N92" s="102" t="s">
        <v>37</v>
      </c>
      <c r="P92" s="103">
        <f>O92*H92</f>
        <v>0</v>
      </c>
      <c r="Q92" s="103">
        <v>0</v>
      </c>
      <c r="R92" s="103">
        <f>Q92*H92</f>
        <v>0</v>
      </c>
      <c r="S92" s="103">
        <v>0</v>
      </c>
      <c r="T92" s="104">
        <f>S92*H92</f>
        <v>0</v>
      </c>
      <c r="AR92" s="105" t="s">
        <v>122</v>
      </c>
      <c r="AT92" s="105" t="s">
        <v>118</v>
      </c>
      <c r="AU92" s="105" t="s">
        <v>66</v>
      </c>
      <c r="AY92" s="11" t="s">
        <v>123</v>
      </c>
      <c r="BE92" s="106">
        <f>IF(N92="základní",J92,0)</f>
        <v>0</v>
      </c>
      <c r="BF92" s="106">
        <f>IF(N92="snížená",J92,0)</f>
        <v>0</v>
      </c>
      <c r="BG92" s="106">
        <f>IF(N92="zákl. přenesená",J92,0)</f>
        <v>0</v>
      </c>
      <c r="BH92" s="106">
        <f>IF(N92="sníž. přenesená",J92,0)</f>
        <v>0</v>
      </c>
      <c r="BI92" s="106">
        <f>IF(N92="nulová",J92,0)</f>
        <v>0</v>
      </c>
      <c r="BJ92" s="11" t="s">
        <v>74</v>
      </c>
      <c r="BK92" s="106">
        <f>ROUND(I92*H92,2)</f>
        <v>0</v>
      </c>
      <c r="BL92" s="11" t="s">
        <v>122</v>
      </c>
      <c r="BM92" s="105" t="s">
        <v>694</v>
      </c>
    </row>
    <row r="93" spans="2:65" s="1" customFormat="1" ht="19.5" x14ac:dyDescent="0.2">
      <c r="B93" s="26"/>
      <c r="D93" s="204" t="s">
        <v>125</v>
      </c>
      <c r="F93" s="205" t="s">
        <v>138</v>
      </c>
      <c r="I93" s="107"/>
      <c r="L93" s="26"/>
      <c r="M93" s="108"/>
      <c r="T93" s="46"/>
      <c r="AT93" s="11" t="s">
        <v>125</v>
      </c>
      <c r="AU93" s="11" t="s">
        <v>66</v>
      </c>
    </row>
    <row r="94" spans="2:65" s="1" customFormat="1" ht="19.5" x14ac:dyDescent="0.2">
      <c r="B94" s="26"/>
      <c r="D94" s="204" t="s">
        <v>127</v>
      </c>
      <c r="F94" s="206" t="s">
        <v>695</v>
      </c>
      <c r="I94" s="107"/>
      <c r="L94" s="26"/>
      <c r="M94" s="108"/>
      <c r="T94" s="46"/>
      <c r="AT94" s="11" t="s">
        <v>127</v>
      </c>
      <c r="AU94" s="11" t="s">
        <v>66</v>
      </c>
    </row>
    <row r="95" spans="2:65" s="1" customFormat="1" ht="33" customHeight="1" x14ac:dyDescent="0.2">
      <c r="B95" s="26"/>
      <c r="C95" s="207" t="s">
        <v>152</v>
      </c>
      <c r="D95" s="207" t="s">
        <v>140</v>
      </c>
      <c r="E95" s="208" t="s">
        <v>696</v>
      </c>
      <c r="F95" s="209" t="s">
        <v>697</v>
      </c>
      <c r="G95" s="210" t="s">
        <v>121</v>
      </c>
      <c r="H95" s="211">
        <v>2</v>
      </c>
      <c r="I95" s="109"/>
      <c r="J95" s="215">
        <f>ROUND(I95*H95,2)</f>
        <v>0</v>
      </c>
      <c r="K95" s="110"/>
      <c r="L95" s="111"/>
      <c r="M95" s="112" t="s">
        <v>3</v>
      </c>
      <c r="N95" s="113" t="s">
        <v>37</v>
      </c>
      <c r="P95" s="103">
        <f>O95*H95</f>
        <v>0</v>
      </c>
      <c r="Q95" s="103">
        <v>0</v>
      </c>
      <c r="R95" s="103">
        <f>Q95*H95</f>
        <v>0</v>
      </c>
      <c r="S95" s="103">
        <v>0</v>
      </c>
      <c r="T95" s="104">
        <f>S95*H95</f>
        <v>0</v>
      </c>
      <c r="AR95" s="105" t="s">
        <v>143</v>
      </c>
      <c r="AT95" s="105" t="s">
        <v>140</v>
      </c>
      <c r="AU95" s="105" t="s">
        <v>66</v>
      </c>
      <c r="AY95" s="11" t="s">
        <v>123</v>
      </c>
      <c r="BE95" s="106">
        <f>IF(N95="základní",J95,0)</f>
        <v>0</v>
      </c>
      <c r="BF95" s="106">
        <f>IF(N95="snížená",J95,0)</f>
        <v>0</v>
      </c>
      <c r="BG95" s="106">
        <f>IF(N95="zákl. přenesená",J95,0)</f>
        <v>0</v>
      </c>
      <c r="BH95" s="106">
        <f>IF(N95="sníž. přenesená",J95,0)</f>
        <v>0</v>
      </c>
      <c r="BI95" s="106">
        <f>IF(N95="nulová",J95,0)</f>
        <v>0</v>
      </c>
      <c r="BJ95" s="11" t="s">
        <v>74</v>
      </c>
      <c r="BK95" s="106">
        <f>ROUND(I95*H95,2)</f>
        <v>0</v>
      </c>
      <c r="BL95" s="11" t="s">
        <v>122</v>
      </c>
      <c r="BM95" s="105" t="s">
        <v>698</v>
      </c>
    </row>
    <row r="96" spans="2:65" s="1" customFormat="1" ht="19.5" x14ac:dyDescent="0.2">
      <c r="B96" s="26"/>
      <c r="D96" s="204" t="s">
        <v>125</v>
      </c>
      <c r="F96" s="205" t="s">
        <v>697</v>
      </c>
      <c r="I96" s="107"/>
      <c r="L96" s="26"/>
      <c r="M96" s="108"/>
      <c r="T96" s="46"/>
      <c r="AT96" s="11" t="s">
        <v>125</v>
      </c>
      <c r="AU96" s="11" t="s">
        <v>66</v>
      </c>
    </row>
    <row r="97" spans="2:65" s="1" customFormat="1" ht="19.5" x14ac:dyDescent="0.2">
      <c r="B97" s="26"/>
      <c r="D97" s="204" t="s">
        <v>127</v>
      </c>
      <c r="F97" s="206" t="s">
        <v>695</v>
      </c>
      <c r="I97" s="107"/>
      <c r="L97" s="26"/>
      <c r="M97" s="108"/>
      <c r="T97" s="46"/>
      <c r="AT97" s="11" t="s">
        <v>127</v>
      </c>
      <c r="AU97" s="11" t="s">
        <v>66</v>
      </c>
    </row>
    <row r="98" spans="2:65" s="1" customFormat="1" ht="24.2" customHeight="1" x14ac:dyDescent="0.2">
      <c r="B98" s="26"/>
      <c r="C98" s="199" t="s">
        <v>156</v>
      </c>
      <c r="D98" s="199" t="s">
        <v>118</v>
      </c>
      <c r="E98" s="200" t="s">
        <v>699</v>
      </c>
      <c r="F98" s="201" t="s">
        <v>700</v>
      </c>
      <c r="G98" s="202" t="s">
        <v>121</v>
      </c>
      <c r="H98" s="203">
        <v>1</v>
      </c>
      <c r="I98" s="99"/>
      <c r="J98" s="214">
        <f>ROUND(I98*H98,2)</f>
        <v>0</v>
      </c>
      <c r="K98" s="100"/>
      <c r="L98" s="26"/>
      <c r="M98" s="101" t="s">
        <v>3</v>
      </c>
      <c r="N98" s="102" t="s">
        <v>37</v>
      </c>
      <c r="P98" s="103">
        <f>O98*H98</f>
        <v>0</v>
      </c>
      <c r="Q98" s="103">
        <v>0</v>
      </c>
      <c r="R98" s="103">
        <f>Q98*H98</f>
        <v>0</v>
      </c>
      <c r="S98" s="103">
        <v>0</v>
      </c>
      <c r="T98" s="104">
        <f>S98*H98</f>
        <v>0</v>
      </c>
      <c r="AR98" s="105" t="s">
        <v>122</v>
      </c>
      <c r="AT98" s="105" t="s">
        <v>118</v>
      </c>
      <c r="AU98" s="105" t="s">
        <v>66</v>
      </c>
      <c r="AY98" s="11" t="s">
        <v>123</v>
      </c>
      <c r="BE98" s="106">
        <f>IF(N98="základní",J98,0)</f>
        <v>0</v>
      </c>
      <c r="BF98" s="106">
        <f>IF(N98="snížená",J98,0)</f>
        <v>0</v>
      </c>
      <c r="BG98" s="106">
        <f>IF(N98="zákl. přenesená",J98,0)</f>
        <v>0</v>
      </c>
      <c r="BH98" s="106">
        <f>IF(N98="sníž. přenesená",J98,0)</f>
        <v>0</v>
      </c>
      <c r="BI98" s="106">
        <f>IF(N98="nulová",J98,0)</f>
        <v>0</v>
      </c>
      <c r="BJ98" s="11" t="s">
        <v>74</v>
      </c>
      <c r="BK98" s="106">
        <f>ROUND(I98*H98,2)</f>
        <v>0</v>
      </c>
      <c r="BL98" s="11" t="s">
        <v>122</v>
      </c>
      <c r="BM98" s="105" t="s">
        <v>701</v>
      </c>
    </row>
    <row r="99" spans="2:65" s="1" customFormat="1" ht="19.5" x14ac:dyDescent="0.2">
      <c r="B99" s="26"/>
      <c r="D99" s="204" t="s">
        <v>125</v>
      </c>
      <c r="F99" s="205" t="s">
        <v>702</v>
      </c>
      <c r="I99" s="107"/>
      <c r="L99" s="26"/>
      <c r="M99" s="108"/>
      <c r="T99" s="46"/>
      <c r="AT99" s="11" t="s">
        <v>125</v>
      </c>
      <c r="AU99" s="11" t="s">
        <v>66</v>
      </c>
    </row>
    <row r="100" spans="2:65" s="1" customFormat="1" ht="29.25" x14ac:dyDescent="0.2">
      <c r="B100" s="26"/>
      <c r="D100" s="204" t="s">
        <v>127</v>
      </c>
      <c r="F100" s="206" t="s">
        <v>703</v>
      </c>
      <c r="I100" s="107"/>
      <c r="L100" s="26"/>
      <c r="M100" s="108"/>
      <c r="T100" s="46"/>
      <c r="AT100" s="11" t="s">
        <v>127</v>
      </c>
      <c r="AU100" s="11" t="s">
        <v>66</v>
      </c>
    </row>
    <row r="101" spans="2:65" s="1" customFormat="1" ht="33" customHeight="1" x14ac:dyDescent="0.2">
      <c r="B101" s="26"/>
      <c r="C101" s="207" t="s">
        <v>143</v>
      </c>
      <c r="D101" s="207" t="s">
        <v>140</v>
      </c>
      <c r="E101" s="208" t="s">
        <v>704</v>
      </c>
      <c r="F101" s="209" t="s">
        <v>705</v>
      </c>
      <c r="G101" s="210" t="s">
        <v>121</v>
      </c>
      <c r="H101" s="211">
        <v>3</v>
      </c>
      <c r="I101" s="109"/>
      <c r="J101" s="215">
        <f>ROUND(I101*H101,2)</f>
        <v>0</v>
      </c>
      <c r="K101" s="110"/>
      <c r="L101" s="111"/>
      <c r="M101" s="112" t="s">
        <v>3</v>
      </c>
      <c r="N101" s="113" t="s">
        <v>37</v>
      </c>
      <c r="P101" s="103">
        <f>O101*H101</f>
        <v>0</v>
      </c>
      <c r="Q101" s="103">
        <v>0</v>
      </c>
      <c r="R101" s="103">
        <f>Q101*H101</f>
        <v>0</v>
      </c>
      <c r="S101" s="103">
        <v>0</v>
      </c>
      <c r="T101" s="104">
        <f>S101*H101</f>
        <v>0</v>
      </c>
      <c r="AR101" s="105" t="s">
        <v>143</v>
      </c>
      <c r="AT101" s="105" t="s">
        <v>140</v>
      </c>
      <c r="AU101" s="105" t="s">
        <v>66</v>
      </c>
      <c r="AY101" s="11" t="s">
        <v>123</v>
      </c>
      <c r="BE101" s="106">
        <f>IF(N101="základní",J101,0)</f>
        <v>0</v>
      </c>
      <c r="BF101" s="106">
        <f>IF(N101="snížená",J101,0)</f>
        <v>0</v>
      </c>
      <c r="BG101" s="106">
        <f>IF(N101="zákl. přenesená",J101,0)</f>
        <v>0</v>
      </c>
      <c r="BH101" s="106">
        <f>IF(N101="sníž. přenesená",J101,0)</f>
        <v>0</v>
      </c>
      <c r="BI101" s="106">
        <f>IF(N101="nulová",J101,0)</f>
        <v>0</v>
      </c>
      <c r="BJ101" s="11" t="s">
        <v>74</v>
      </c>
      <c r="BK101" s="106">
        <f>ROUND(I101*H101,2)</f>
        <v>0</v>
      </c>
      <c r="BL101" s="11" t="s">
        <v>122</v>
      </c>
      <c r="BM101" s="105" t="s">
        <v>706</v>
      </c>
    </row>
    <row r="102" spans="2:65" s="1" customFormat="1" ht="19.5" x14ac:dyDescent="0.2">
      <c r="B102" s="26"/>
      <c r="D102" s="204" t="s">
        <v>125</v>
      </c>
      <c r="F102" s="205" t="s">
        <v>705</v>
      </c>
      <c r="I102" s="107"/>
      <c r="L102" s="26"/>
      <c r="M102" s="108"/>
      <c r="T102" s="46"/>
      <c r="AT102" s="11" t="s">
        <v>125</v>
      </c>
      <c r="AU102" s="11" t="s">
        <v>66</v>
      </c>
    </row>
    <row r="103" spans="2:65" s="1" customFormat="1" ht="19.5" x14ac:dyDescent="0.2">
      <c r="B103" s="26"/>
      <c r="D103" s="204" t="s">
        <v>127</v>
      </c>
      <c r="F103" s="206" t="s">
        <v>707</v>
      </c>
      <c r="I103" s="107"/>
      <c r="L103" s="26"/>
      <c r="M103" s="108"/>
      <c r="T103" s="46"/>
      <c r="AT103" s="11" t="s">
        <v>127</v>
      </c>
      <c r="AU103" s="11" t="s">
        <v>66</v>
      </c>
    </row>
    <row r="104" spans="2:65" s="1" customFormat="1" ht="16.5" customHeight="1" x14ac:dyDescent="0.2">
      <c r="B104" s="26"/>
      <c r="C104" s="199" t="s">
        <v>164</v>
      </c>
      <c r="D104" s="199" t="s">
        <v>118</v>
      </c>
      <c r="E104" s="200" t="s">
        <v>147</v>
      </c>
      <c r="F104" s="201" t="s">
        <v>148</v>
      </c>
      <c r="G104" s="202" t="s">
        <v>121</v>
      </c>
      <c r="H104" s="203">
        <v>6</v>
      </c>
      <c r="I104" s="99"/>
      <c r="J104" s="214">
        <f>ROUND(I104*H104,2)</f>
        <v>0</v>
      </c>
      <c r="K104" s="100"/>
      <c r="L104" s="26"/>
      <c r="M104" s="101" t="s">
        <v>3</v>
      </c>
      <c r="N104" s="102" t="s">
        <v>37</v>
      </c>
      <c r="P104" s="103">
        <f>O104*H104</f>
        <v>0</v>
      </c>
      <c r="Q104" s="103">
        <v>0</v>
      </c>
      <c r="R104" s="103">
        <f>Q104*H104</f>
        <v>0</v>
      </c>
      <c r="S104" s="103">
        <v>0</v>
      </c>
      <c r="T104" s="104">
        <f>S104*H104</f>
        <v>0</v>
      </c>
      <c r="AR104" s="105" t="s">
        <v>122</v>
      </c>
      <c r="AT104" s="105" t="s">
        <v>118</v>
      </c>
      <c r="AU104" s="105" t="s">
        <v>66</v>
      </c>
      <c r="AY104" s="11" t="s">
        <v>123</v>
      </c>
      <c r="BE104" s="106">
        <f>IF(N104="základní",J104,0)</f>
        <v>0</v>
      </c>
      <c r="BF104" s="106">
        <f>IF(N104="snížená",J104,0)</f>
        <v>0</v>
      </c>
      <c r="BG104" s="106">
        <f>IF(N104="zákl. přenesená",J104,0)</f>
        <v>0</v>
      </c>
      <c r="BH104" s="106">
        <f>IF(N104="sníž. přenesená",J104,0)</f>
        <v>0</v>
      </c>
      <c r="BI104" s="106">
        <f>IF(N104="nulová",J104,0)</f>
        <v>0</v>
      </c>
      <c r="BJ104" s="11" t="s">
        <v>74</v>
      </c>
      <c r="BK104" s="106">
        <f>ROUND(I104*H104,2)</f>
        <v>0</v>
      </c>
      <c r="BL104" s="11" t="s">
        <v>122</v>
      </c>
      <c r="BM104" s="105" t="s">
        <v>708</v>
      </c>
    </row>
    <row r="105" spans="2:65" s="1" customFormat="1" x14ac:dyDescent="0.2">
      <c r="B105" s="26"/>
      <c r="D105" s="204" t="s">
        <v>125</v>
      </c>
      <c r="F105" s="205" t="s">
        <v>150</v>
      </c>
      <c r="I105" s="107"/>
      <c r="L105" s="26"/>
      <c r="M105" s="108"/>
      <c r="T105" s="46"/>
      <c r="AT105" s="11" t="s">
        <v>125</v>
      </c>
      <c r="AU105" s="11" t="s">
        <v>66</v>
      </c>
    </row>
    <row r="106" spans="2:65" s="1" customFormat="1" ht="19.5" x14ac:dyDescent="0.2">
      <c r="B106" s="26"/>
      <c r="D106" s="204" t="s">
        <v>127</v>
      </c>
      <c r="F106" s="206" t="s">
        <v>709</v>
      </c>
      <c r="I106" s="107"/>
      <c r="L106" s="26"/>
      <c r="M106" s="108"/>
      <c r="T106" s="46"/>
      <c r="AT106" s="11" t="s">
        <v>127</v>
      </c>
      <c r="AU106" s="11" t="s">
        <v>66</v>
      </c>
    </row>
    <row r="107" spans="2:65" s="1" customFormat="1" ht="21.75" customHeight="1" x14ac:dyDescent="0.2">
      <c r="B107" s="26"/>
      <c r="C107" s="207" t="s">
        <v>168</v>
      </c>
      <c r="D107" s="207" t="s">
        <v>140</v>
      </c>
      <c r="E107" s="208" t="s">
        <v>153</v>
      </c>
      <c r="F107" s="209" t="s">
        <v>154</v>
      </c>
      <c r="G107" s="210" t="s">
        <v>121</v>
      </c>
      <c r="H107" s="211">
        <v>6</v>
      </c>
      <c r="I107" s="109"/>
      <c r="J107" s="215">
        <f>ROUND(I107*H107,2)</f>
        <v>0</v>
      </c>
      <c r="K107" s="110"/>
      <c r="L107" s="111"/>
      <c r="M107" s="112" t="s">
        <v>3</v>
      </c>
      <c r="N107" s="113" t="s">
        <v>37</v>
      </c>
      <c r="P107" s="103">
        <f>O107*H107</f>
        <v>0</v>
      </c>
      <c r="Q107" s="103">
        <v>0</v>
      </c>
      <c r="R107" s="103">
        <f>Q107*H107</f>
        <v>0</v>
      </c>
      <c r="S107" s="103">
        <v>0</v>
      </c>
      <c r="T107" s="104">
        <f>S107*H107</f>
        <v>0</v>
      </c>
      <c r="AR107" s="105" t="s">
        <v>143</v>
      </c>
      <c r="AT107" s="105" t="s">
        <v>140</v>
      </c>
      <c r="AU107" s="105" t="s">
        <v>66</v>
      </c>
      <c r="AY107" s="11" t="s">
        <v>123</v>
      </c>
      <c r="BE107" s="106">
        <f>IF(N107="základní",J107,0)</f>
        <v>0</v>
      </c>
      <c r="BF107" s="106">
        <f>IF(N107="snížená",J107,0)</f>
        <v>0</v>
      </c>
      <c r="BG107" s="106">
        <f>IF(N107="zákl. přenesená",J107,0)</f>
        <v>0</v>
      </c>
      <c r="BH107" s="106">
        <f>IF(N107="sníž. přenesená",J107,0)</f>
        <v>0</v>
      </c>
      <c r="BI107" s="106">
        <f>IF(N107="nulová",J107,0)</f>
        <v>0</v>
      </c>
      <c r="BJ107" s="11" t="s">
        <v>74</v>
      </c>
      <c r="BK107" s="106">
        <f>ROUND(I107*H107,2)</f>
        <v>0</v>
      </c>
      <c r="BL107" s="11" t="s">
        <v>122</v>
      </c>
      <c r="BM107" s="105" t="s">
        <v>710</v>
      </c>
    </row>
    <row r="108" spans="2:65" s="1" customFormat="1" x14ac:dyDescent="0.2">
      <c r="B108" s="26"/>
      <c r="D108" s="204" t="s">
        <v>125</v>
      </c>
      <c r="F108" s="205" t="s">
        <v>154</v>
      </c>
      <c r="I108" s="107"/>
      <c r="L108" s="26"/>
      <c r="M108" s="108"/>
      <c r="T108" s="46"/>
      <c r="AT108" s="11" t="s">
        <v>125</v>
      </c>
      <c r="AU108" s="11" t="s">
        <v>66</v>
      </c>
    </row>
    <row r="109" spans="2:65" s="1" customFormat="1" ht="19.5" x14ac:dyDescent="0.2">
      <c r="B109" s="26"/>
      <c r="D109" s="204" t="s">
        <v>127</v>
      </c>
      <c r="F109" s="206" t="s">
        <v>709</v>
      </c>
      <c r="I109" s="107"/>
      <c r="L109" s="26"/>
      <c r="M109" s="108"/>
      <c r="T109" s="46"/>
      <c r="AT109" s="11" t="s">
        <v>127</v>
      </c>
      <c r="AU109" s="11" t="s">
        <v>66</v>
      </c>
    </row>
    <row r="110" spans="2:65" s="1" customFormat="1" ht="16.5" customHeight="1" x14ac:dyDescent="0.2">
      <c r="B110" s="26"/>
      <c r="C110" s="199" t="s">
        <v>172</v>
      </c>
      <c r="D110" s="199" t="s">
        <v>118</v>
      </c>
      <c r="E110" s="200" t="s">
        <v>157</v>
      </c>
      <c r="F110" s="201" t="s">
        <v>158</v>
      </c>
      <c r="G110" s="202" t="s">
        <v>121</v>
      </c>
      <c r="H110" s="203">
        <v>3</v>
      </c>
      <c r="I110" s="99"/>
      <c r="J110" s="214">
        <f>ROUND(I110*H110,2)</f>
        <v>0</v>
      </c>
      <c r="K110" s="100"/>
      <c r="L110" s="26"/>
      <c r="M110" s="101" t="s">
        <v>3</v>
      </c>
      <c r="N110" s="102" t="s">
        <v>37</v>
      </c>
      <c r="P110" s="103">
        <f>O110*H110</f>
        <v>0</v>
      </c>
      <c r="Q110" s="103">
        <v>0</v>
      </c>
      <c r="R110" s="103">
        <f>Q110*H110</f>
        <v>0</v>
      </c>
      <c r="S110" s="103">
        <v>0</v>
      </c>
      <c r="T110" s="104">
        <f>S110*H110</f>
        <v>0</v>
      </c>
      <c r="AR110" s="105" t="s">
        <v>122</v>
      </c>
      <c r="AT110" s="105" t="s">
        <v>118</v>
      </c>
      <c r="AU110" s="105" t="s">
        <v>66</v>
      </c>
      <c r="AY110" s="11" t="s">
        <v>123</v>
      </c>
      <c r="BE110" s="106">
        <f>IF(N110="základní",J110,0)</f>
        <v>0</v>
      </c>
      <c r="BF110" s="106">
        <f>IF(N110="snížená",J110,0)</f>
        <v>0</v>
      </c>
      <c r="BG110" s="106">
        <f>IF(N110="zákl. přenesená",J110,0)</f>
        <v>0</v>
      </c>
      <c r="BH110" s="106">
        <f>IF(N110="sníž. přenesená",J110,0)</f>
        <v>0</v>
      </c>
      <c r="BI110" s="106">
        <f>IF(N110="nulová",J110,0)</f>
        <v>0</v>
      </c>
      <c r="BJ110" s="11" t="s">
        <v>74</v>
      </c>
      <c r="BK110" s="106">
        <f>ROUND(I110*H110,2)</f>
        <v>0</v>
      </c>
      <c r="BL110" s="11" t="s">
        <v>122</v>
      </c>
      <c r="BM110" s="105" t="s">
        <v>711</v>
      </c>
    </row>
    <row r="111" spans="2:65" s="1" customFormat="1" x14ac:dyDescent="0.2">
      <c r="B111" s="26"/>
      <c r="D111" s="204" t="s">
        <v>125</v>
      </c>
      <c r="F111" s="205" t="s">
        <v>160</v>
      </c>
      <c r="I111" s="107"/>
      <c r="L111" s="26"/>
      <c r="M111" s="108"/>
      <c r="T111" s="46"/>
      <c r="AT111" s="11" t="s">
        <v>125</v>
      </c>
      <c r="AU111" s="11" t="s">
        <v>66</v>
      </c>
    </row>
    <row r="112" spans="2:65" s="1" customFormat="1" ht="19.5" x14ac:dyDescent="0.2">
      <c r="B112" s="26"/>
      <c r="D112" s="204" t="s">
        <v>127</v>
      </c>
      <c r="F112" s="206" t="s">
        <v>709</v>
      </c>
      <c r="I112" s="107"/>
      <c r="L112" s="26"/>
      <c r="M112" s="108"/>
      <c r="T112" s="46"/>
      <c r="AT112" s="11" t="s">
        <v>127</v>
      </c>
      <c r="AU112" s="11" t="s">
        <v>66</v>
      </c>
    </row>
    <row r="113" spans="2:65" s="1" customFormat="1" ht="24.2" customHeight="1" x14ac:dyDescent="0.2">
      <c r="B113" s="26"/>
      <c r="C113" s="207" t="s">
        <v>176</v>
      </c>
      <c r="D113" s="207" t="s">
        <v>140</v>
      </c>
      <c r="E113" s="208" t="s">
        <v>161</v>
      </c>
      <c r="F113" s="209" t="s">
        <v>162</v>
      </c>
      <c r="G113" s="210" t="s">
        <v>121</v>
      </c>
      <c r="H113" s="211">
        <v>3</v>
      </c>
      <c r="I113" s="109"/>
      <c r="J113" s="215">
        <f>ROUND(I113*H113,2)</f>
        <v>0</v>
      </c>
      <c r="K113" s="110"/>
      <c r="L113" s="111"/>
      <c r="M113" s="112" t="s">
        <v>3</v>
      </c>
      <c r="N113" s="113" t="s">
        <v>37</v>
      </c>
      <c r="P113" s="103">
        <f>O113*H113</f>
        <v>0</v>
      </c>
      <c r="Q113" s="103">
        <v>0</v>
      </c>
      <c r="R113" s="103">
        <f>Q113*H113</f>
        <v>0</v>
      </c>
      <c r="S113" s="103">
        <v>0</v>
      </c>
      <c r="T113" s="104">
        <f>S113*H113</f>
        <v>0</v>
      </c>
      <c r="AR113" s="105" t="s">
        <v>143</v>
      </c>
      <c r="AT113" s="105" t="s">
        <v>140</v>
      </c>
      <c r="AU113" s="105" t="s">
        <v>66</v>
      </c>
      <c r="AY113" s="11" t="s">
        <v>123</v>
      </c>
      <c r="BE113" s="106">
        <f>IF(N113="základní",J113,0)</f>
        <v>0</v>
      </c>
      <c r="BF113" s="106">
        <f>IF(N113="snížená",J113,0)</f>
        <v>0</v>
      </c>
      <c r="BG113" s="106">
        <f>IF(N113="zákl. přenesená",J113,0)</f>
        <v>0</v>
      </c>
      <c r="BH113" s="106">
        <f>IF(N113="sníž. přenesená",J113,0)</f>
        <v>0</v>
      </c>
      <c r="BI113" s="106">
        <f>IF(N113="nulová",J113,0)</f>
        <v>0</v>
      </c>
      <c r="BJ113" s="11" t="s">
        <v>74</v>
      </c>
      <c r="BK113" s="106">
        <f>ROUND(I113*H113,2)</f>
        <v>0</v>
      </c>
      <c r="BL113" s="11" t="s">
        <v>122</v>
      </c>
      <c r="BM113" s="105" t="s">
        <v>712</v>
      </c>
    </row>
    <row r="114" spans="2:65" s="1" customFormat="1" ht="19.5" x14ac:dyDescent="0.2">
      <c r="B114" s="26"/>
      <c r="D114" s="204" t="s">
        <v>125</v>
      </c>
      <c r="F114" s="205" t="s">
        <v>162</v>
      </c>
      <c r="I114" s="107"/>
      <c r="L114" s="26"/>
      <c r="M114" s="108"/>
      <c r="T114" s="46"/>
      <c r="AT114" s="11" t="s">
        <v>125</v>
      </c>
      <c r="AU114" s="11" t="s">
        <v>66</v>
      </c>
    </row>
    <row r="115" spans="2:65" s="1" customFormat="1" ht="19.5" x14ac:dyDescent="0.2">
      <c r="B115" s="26"/>
      <c r="D115" s="204" t="s">
        <v>127</v>
      </c>
      <c r="F115" s="206" t="s">
        <v>151</v>
      </c>
      <c r="I115" s="107"/>
      <c r="L115" s="26"/>
      <c r="M115" s="108"/>
      <c r="T115" s="46"/>
      <c r="AT115" s="11" t="s">
        <v>127</v>
      </c>
      <c r="AU115" s="11" t="s">
        <v>66</v>
      </c>
    </row>
    <row r="116" spans="2:65" s="1" customFormat="1" ht="16.5" customHeight="1" x14ac:dyDescent="0.2">
      <c r="B116" s="26"/>
      <c r="C116" s="199" t="s">
        <v>180</v>
      </c>
      <c r="D116" s="199" t="s">
        <v>118</v>
      </c>
      <c r="E116" s="200" t="s">
        <v>713</v>
      </c>
      <c r="F116" s="201" t="s">
        <v>714</v>
      </c>
      <c r="G116" s="202" t="s">
        <v>121</v>
      </c>
      <c r="H116" s="203">
        <v>13</v>
      </c>
      <c r="I116" s="99"/>
      <c r="J116" s="214">
        <f>ROUND(I116*H116,2)</f>
        <v>0</v>
      </c>
      <c r="K116" s="100"/>
      <c r="L116" s="26"/>
      <c r="M116" s="101" t="s">
        <v>3</v>
      </c>
      <c r="N116" s="102" t="s">
        <v>37</v>
      </c>
      <c r="P116" s="103">
        <f>O116*H116</f>
        <v>0</v>
      </c>
      <c r="Q116" s="103">
        <v>0</v>
      </c>
      <c r="R116" s="103">
        <f>Q116*H116</f>
        <v>0</v>
      </c>
      <c r="S116" s="103">
        <v>0</v>
      </c>
      <c r="T116" s="104">
        <f>S116*H116</f>
        <v>0</v>
      </c>
      <c r="AR116" s="105" t="s">
        <v>122</v>
      </c>
      <c r="AT116" s="105" t="s">
        <v>118</v>
      </c>
      <c r="AU116" s="105" t="s">
        <v>66</v>
      </c>
      <c r="AY116" s="11" t="s">
        <v>123</v>
      </c>
      <c r="BE116" s="106">
        <f>IF(N116="základní",J116,0)</f>
        <v>0</v>
      </c>
      <c r="BF116" s="106">
        <f>IF(N116="snížená",J116,0)</f>
        <v>0</v>
      </c>
      <c r="BG116" s="106">
        <f>IF(N116="zákl. přenesená",J116,0)</f>
        <v>0</v>
      </c>
      <c r="BH116" s="106">
        <f>IF(N116="sníž. přenesená",J116,0)</f>
        <v>0</v>
      </c>
      <c r="BI116" s="106">
        <f>IF(N116="nulová",J116,0)</f>
        <v>0</v>
      </c>
      <c r="BJ116" s="11" t="s">
        <v>74</v>
      </c>
      <c r="BK116" s="106">
        <f>ROUND(I116*H116,2)</f>
        <v>0</v>
      </c>
      <c r="BL116" s="11" t="s">
        <v>122</v>
      </c>
      <c r="BM116" s="105" t="s">
        <v>715</v>
      </c>
    </row>
    <row r="117" spans="2:65" s="1" customFormat="1" x14ac:dyDescent="0.2">
      <c r="B117" s="26"/>
      <c r="D117" s="204" t="s">
        <v>125</v>
      </c>
      <c r="F117" s="205" t="s">
        <v>716</v>
      </c>
      <c r="I117" s="107"/>
      <c r="L117" s="26"/>
      <c r="M117" s="108"/>
      <c r="T117" s="46"/>
      <c r="AT117" s="11" t="s">
        <v>125</v>
      </c>
      <c r="AU117" s="11" t="s">
        <v>66</v>
      </c>
    </row>
    <row r="118" spans="2:65" s="1" customFormat="1" ht="19.5" x14ac:dyDescent="0.2">
      <c r="B118" s="26"/>
      <c r="D118" s="204" t="s">
        <v>127</v>
      </c>
      <c r="F118" s="206" t="s">
        <v>709</v>
      </c>
      <c r="I118" s="107"/>
      <c r="L118" s="26"/>
      <c r="M118" s="108"/>
      <c r="T118" s="46"/>
      <c r="AT118" s="11" t="s">
        <v>127</v>
      </c>
      <c r="AU118" s="11" t="s">
        <v>66</v>
      </c>
    </row>
    <row r="119" spans="2:65" s="1" customFormat="1" ht="24.2" customHeight="1" x14ac:dyDescent="0.2">
      <c r="B119" s="26"/>
      <c r="C119" s="207" t="s">
        <v>184</v>
      </c>
      <c r="D119" s="207" t="s">
        <v>140</v>
      </c>
      <c r="E119" s="208" t="s">
        <v>717</v>
      </c>
      <c r="F119" s="209" t="s">
        <v>718</v>
      </c>
      <c r="G119" s="210" t="s">
        <v>121</v>
      </c>
      <c r="H119" s="211">
        <v>13</v>
      </c>
      <c r="I119" s="109"/>
      <c r="J119" s="215">
        <f>ROUND(I119*H119,2)</f>
        <v>0</v>
      </c>
      <c r="K119" s="110"/>
      <c r="L119" s="111"/>
      <c r="M119" s="112" t="s">
        <v>3</v>
      </c>
      <c r="N119" s="113" t="s">
        <v>37</v>
      </c>
      <c r="P119" s="103">
        <f>O119*H119</f>
        <v>0</v>
      </c>
      <c r="Q119" s="103">
        <v>0</v>
      </c>
      <c r="R119" s="103">
        <f>Q119*H119</f>
        <v>0</v>
      </c>
      <c r="S119" s="103">
        <v>0</v>
      </c>
      <c r="T119" s="104">
        <f>S119*H119</f>
        <v>0</v>
      </c>
      <c r="AR119" s="105" t="s">
        <v>143</v>
      </c>
      <c r="AT119" s="105" t="s">
        <v>140</v>
      </c>
      <c r="AU119" s="105" t="s">
        <v>66</v>
      </c>
      <c r="AY119" s="11" t="s">
        <v>123</v>
      </c>
      <c r="BE119" s="106">
        <f>IF(N119="základní",J119,0)</f>
        <v>0</v>
      </c>
      <c r="BF119" s="106">
        <f>IF(N119="snížená",J119,0)</f>
        <v>0</v>
      </c>
      <c r="BG119" s="106">
        <f>IF(N119="zákl. přenesená",J119,0)</f>
        <v>0</v>
      </c>
      <c r="BH119" s="106">
        <f>IF(N119="sníž. přenesená",J119,0)</f>
        <v>0</v>
      </c>
      <c r="BI119" s="106">
        <f>IF(N119="nulová",J119,0)</f>
        <v>0</v>
      </c>
      <c r="BJ119" s="11" t="s">
        <v>74</v>
      </c>
      <c r="BK119" s="106">
        <f>ROUND(I119*H119,2)</f>
        <v>0</v>
      </c>
      <c r="BL119" s="11" t="s">
        <v>122</v>
      </c>
      <c r="BM119" s="105" t="s">
        <v>719</v>
      </c>
    </row>
    <row r="120" spans="2:65" s="1" customFormat="1" ht="19.5" x14ac:dyDescent="0.2">
      <c r="B120" s="26"/>
      <c r="D120" s="204" t="s">
        <v>125</v>
      </c>
      <c r="F120" s="205" t="s">
        <v>718</v>
      </c>
      <c r="I120" s="107"/>
      <c r="L120" s="26"/>
      <c r="M120" s="108"/>
      <c r="T120" s="46"/>
      <c r="AT120" s="11" t="s">
        <v>125</v>
      </c>
      <c r="AU120" s="11" t="s">
        <v>66</v>
      </c>
    </row>
    <row r="121" spans="2:65" s="1" customFormat="1" ht="19.5" x14ac:dyDescent="0.2">
      <c r="B121" s="26"/>
      <c r="D121" s="204" t="s">
        <v>127</v>
      </c>
      <c r="F121" s="206" t="s">
        <v>709</v>
      </c>
      <c r="I121" s="107"/>
      <c r="L121" s="26"/>
      <c r="M121" s="108"/>
      <c r="T121" s="46"/>
      <c r="AT121" s="11" t="s">
        <v>127</v>
      </c>
      <c r="AU121" s="11" t="s">
        <v>66</v>
      </c>
    </row>
    <row r="122" spans="2:65" s="1" customFormat="1" ht="16.5" customHeight="1" x14ac:dyDescent="0.2">
      <c r="B122" s="26"/>
      <c r="C122" s="199" t="s">
        <v>9</v>
      </c>
      <c r="D122" s="199" t="s">
        <v>118</v>
      </c>
      <c r="E122" s="200" t="s">
        <v>165</v>
      </c>
      <c r="F122" s="201" t="s">
        <v>166</v>
      </c>
      <c r="G122" s="202" t="s">
        <v>121</v>
      </c>
      <c r="H122" s="203">
        <v>3</v>
      </c>
      <c r="I122" s="99"/>
      <c r="J122" s="214">
        <f>ROUND(I122*H122,2)</f>
        <v>0</v>
      </c>
      <c r="K122" s="100"/>
      <c r="L122" s="26"/>
      <c r="M122" s="101" t="s">
        <v>3</v>
      </c>
      <c r="N122" s="102" t="s">
        <v>37</v>
      </c>
      <c r="P122" s="103">
        <f>O122*H122</f>
        <v>0</v>
      </c>
      <c r="Q122" s="103">
        <v>0</v>
      </c>
      <c r="R122" s="103">
        <f>Q122*H122</f>
        <v>0</v>
      </c>
      <c r="S122" s="103">
        <v>0</v>
      </c>
      <c r="T122" s="104">
        <f>S122*H122</f>
        <v>0</v>
      </c>
      <c r="AR122" s="105" t="s">
        <v>122</v>
      </c>
      <c r="AT122" s="105" t="s">
        <v>118</v>
      </c>
      <c r="AU122" s="105" t="s">
        <v>66</v>
      </c>
      <c r="AY122" s="11" t="s">
        <v>123</v>
      </c>
      <c r="BE122" s="106">
        <f>IF(N122="základní",J122,0)</f>
        <v>0</v>
      </c>
      <c r="BF122" s="106">
        <f>IF(N122="snížená",J122,0)</f>
        <v>0</v>
      </c>
      <c r="BG122" s="106">
        <f>IF(N122="zákl. přenesená",J122,0)</f>
        <v>0</v>
      </c>
      <c r="BH122" s="106">
        <f>IF(N122="sníž. přenesená",J122,0)</f>
        <v>0</v>
      </c>
      <c r="BI122" s="106">
        <f>IF(N122="nulová",J122,0)</f>
        <v>0</v>
      </c>
      <c r="BJ122" s="11" t="s">
        <v>74</v>
      </c>
      <c r="BK122" s="106">
        <f>ROUND(I122*H122,2)</f>
        <v>0</v>
      </c>
      <c r="BL122" s="11" t="s">
        <v>122</v>
      </c>
      <c r="BM122" s="105" t="s">
        <v>720</v>
      </c>
    </row>
    <row r="123" spans="2:65" s="1" customFormat="1" x14ac:dyDescent="0.2">
      <c r="B123" s="26"/>
      <c r="D123" s="204" t="s">
        <v>125</v>
      </c>
      <c r="F123" s="205" t="s">
        <v>166</v>
      </c>
      <c r="I123" s="107"/>
      <c r="L123" s="26"/>
      <c r="M123" s="108"/>
      <c r="T123" s="46"/>
      <c r="AT123" s="11" t="s">
        <v>125</v>
      </c>
      <c r="AU123" s="11" t="s">
        <v>66</v>
      </c>
    </row>
    <row r="124" spans="2:65" s="1" customFormat="1" ht="24.2" customHeight="1" x14ac:dyDescent="0.2">
      <c r="B124" s="26"/>
      <c r="C124" s="207" t="s">
        <v>191</v>
      </c>
      <c r="D124" s="207" t="s">
        <v>140</v>
      </c>
      <c r="E124" s="208" t="s">
        <v>169</v>
      </c>
      <c r="F124" s="209" t="s">
        <v>170</v>
      </c>
      <c r="G124" s="210" t="s">
        <v>121</v>
      </c>
      <c r="H124" s="211">
        <v>1</v>
      </c>
      <c r="I124" s="109"/>
      <c r="J124" s="215">
        <f>ROUND(I124*H124,2)</f>
        <v>0</v>
      </c>
      <c r="K124" s="110"/>
      <c r="L124" s="111"/>
      <c r="M124" s="112" t="s">
        <v>3</v>
      </c>
      <c r="N124" s="113" t="s">
        <v>37</v>
      </c>
      <c r="P124" s="103">
        <f>O124*H124</f>
        <v>0</v>
      </c>
      <c r="Q124" s="103">
        <v>0</v>
      </c>
      <c r="R124" s="103">
        <f>Q124*H124</f>
        <v>0</v>
      </c>
      <c r="S124" s="103">
        <v>0</v>
      </c>
      <c r="T124" s="104">
        <f>S124*H124</f>
        <v>0</v>
      </c>
      <c r="AR124" s="105" t="s">
        <v>143</v>
      </c>
      <c r="AT124" s="105" t="s">
        <v>140</v>
      </c>
      <c r="AU124" s="105" t="s">
        <v>66</v>
      </c>
      <c r="AY124" s="11" t="s">
        <v>123</v>
      </c>
      <c r="BE124" s="106">
        <f>IF(N124="základní",J124,0)</f>
        <v>0</v>
      </c>
      <c r="BF124" s="106">
        <f>IF(N124="snížená",J124,0)</f>
        <v>0</v>
      </c>
      <c r="BG124" s="106">
        <f>IF(N124="zákl. přenesená",J124,0)</f>
        <v>0</v>
      </c>
      <c r="BH124" s="106">
        <f>IF(N124="sníž. přenesená",J124,0)</f>
        <v>0</v>
      </c>
      <c r="BI124" s="106">
        <f>IF(N124="nulová",J124,0)</f>
        <v>0</v>
      </c>
      <c r="BJ124" s="11" t="s">
        <v>74</v>
      </c>
      <c r="BK124" s="106">
        <f>ROUND(I124*H124,2)</f>
        <v>0</v>
      </c>
      <c r="BL124" s="11" t="s">
        <v>122</v>
      </c>
      <c r="BM124" s="105" t="s">
        <v>721</v>
      </c>
    </row>
    <row r="125" spans="2:65" s="1" customFormat="1" x14ac:dyDescent="0.2">
      <c r="B125" s="26"/>
      <c r="D125" s="204" t="s">
        <v>125</v>
      </c>
      <c r="F125" s="205" t="s">
        <v>170</v>
      </c>
      <c r="I125" s="107"/>
      <c r="L125" s="26"/>
      <c r="M125" s="108"/>
      <c r="T125" s="46"/>
      <c r="AT125" s="11" t="s">
        <v>125</v>
      </c>
      <c r="AU125" s="11" t="s">
        <v>66</v>
      </c>
    </row>
    <row r="126" spans="2:65" s="1" customFormat="1" ht="19.5" x14ac:dyDescent="0.2">
      <c r="B126" s="26"/>
      <c r="D126" s="204" t="s">
        <v>127</v>
      </c>
      <c r="F126" s="206" t="s">
        <v>709</v>
      </c>
      <c r="I126" s="107"/>
      <c r="L126" s="26"/>
      <c r="M126" s="108"/>
      <c r="T126" s="46"/>
      <c r="AT126" s="11" t="s">
        <v>127</v>
      </c>
      <c r="AU126" s="11" t="s">
        <v>66</v>
      </c>
    </row>
    <row r="127" spans="2:65" s="1" customFormat="1" ht="24.2" customHeight="1" x14ac:dyDescent="0.2">
      <c r="B127" s="26"/>
      <c r="C127" s="207" t="s">
        <v>196</v>
      </c>
      <c r="D127" s="207" t="s">
        <v>140</v>
      </c>
      <c r="E127" s="208" t="s">
        <v>722</v>
      </c>
      <c r="F127" s="209" t="s">
        <v>723</v>
      </c>
      <c r="G127" s="210" t="s">
        <v>121</v>
      </c>
      <c r="H127" s="211">
        <v>2</v>
      </c>
      <c r="I127" s="109"/>
      <c r="J127" s="215">
        <f>ROUND(I127*H127,2)</f>
        <v>0</v>
      </c>
      <c r="K127" s="110"/>
      <c r="L127" s="111"/>
      <c r="M127" s="112" t="s">
        <v>3</v>
      </c>
      <c r="N127" s="113" t="s">
        <v>37</v>
      </c>
      <c r="P127" s="103">
        <f>O127*H127</f>
        <v>0</v>
      </c>
      <c r="Q127" s="103">
        <v>0</v>
      </c>
      <c r="R127" s="103">
        <f>Q127*H127</f>
        <v>0</v>
      </c>
      <c r="S127" s="103">
        <v>0</v>
      </c>
      <c r="T127" s="104">
        <f>S127*H127</f>
        <v>0</v>
      </c>
      <c r="AR127" s="105" t="s">
        <v>143</v>
      </c>
      <c r="AT127" s="105" t="s">
        <v>140</v>
      </c>
      <c r="AU127" s="105" t="s">
        <v>66</v>
      </c>
      <c r="AY127" s="11" t="s">
        <v>123</v>
      </c>
      <c r="BE127" s="106">
        <f>IF(N127="základní",J127,0)</f>
        <v>0</v>
      </c>
      <c r="BF127" s="106">
        <f>IF(N127="snížená",J127,0)</f>
        <v>0</v>
      </c>
      <c r="BG127" s="106">
        <f>IF(N127="zákl. přenesená",J127,0)</f>
        <v>0</v>
      </c>
      <c r="BH127" s="106">
        <f>IF(N127="sníž. přenesená",J127,0)</f>
        <v>0</v>
      </c>
      <c r="BI127" s="106">
        <f>IF(N127="nulová",J127,0)</f>
        <v>0</v>
      </c>
      <c r="BJ127" s="11" t="s">
        <v>74</v>
      </c>
      <c r="BK127" s="106">
        <f>ROUND(I127*H127,2)</f>
        <v>0</v>
      </c>
      <c r="BL127" s="11" t="s">
        <v>122</v>
      </c>
      <c r="BM127" s="105" t="s">
        <v>724</v>
      </c>
    </row>
    <row r="128" spans="2:65" s="1" customFormat="1" x14ac:dyDescent="0.2">
      <c r="B128" s="26"/>
      <c r="D128" s="204" t="s">
        <v>125</v>
      </c>
      <c r="F128" s="205" t="s">
        <v>723</v>
      </c>
      <c r="I128" s="107"/>
      <c r="L128" s="26"/>
      <c r="M128" s="108"/>
      <c r="T128" s="46"/>
      <c r="AT128" s="11" t="s">
        <v>125</v>
      </c>
      <c r="AU128" s="11" t="s">
        <v>66</v>
      </c>
    </row>
    <row r="129" spans="2:65" s="1" customFormat="1" ht="16.5" customHeight="1" x14ac:dyDescent="0.2">
      <c r="B129" s="26"/>
      <c r="C129" s="199" t="s">
        <v>201</v>
      </c>
      <c r="D129" s="199" t="s">
        <v>118</v>
      </c>
      <c r="E129" s="200" t="s">
        <v>725</v>
      </c>
      <c r="F129" s="201" t="s">
        <v>726</v>
      </c>
      <c r="G129" s="202" t="s">
        <v>121</v>
      </c>
      <c r="H129" s="203">
        <v>1</v>
      </c>
      <c r="I129" s="99"/>
      <c r="J129" s="214">
        <f>ROUND(I129*H129,2)</f>
        <v>0</v>
      </c>
      <c r="K129" s="100"/>
      <c r="L129" s="26"/>
      <c r="M129" s="101" t="s">
        <v>3</v>
      </c>
      <c r="N129" s="102" t="s">
        <v>37</v>
      </c>
      <c r="P129" s="103">
        <f>O129*H129</f>
        <v>0</v>
      </c>
      <c r="Q129" s="103">
        <v>0</v>
      </c>
      <c r="R129" s="103">
        <f>Q129*H129</f>
        <v>0</v>
      </c>
      <c r="S129" s="103">
        <v>0</v>
      </c>
      <c r="T129" s="104">
        <f>S129*H129</f>
        <v>0</v>
      </c>
      <c r="AR129" s="105" t="s">
        <v>122</v>
      </c>
      <c r="AT129" s="105" t="s">
        <v>118</v>
      </c>
      <c r="AU129" s="105" t="s">
        <v>66</v>
      </c>
      <c r="AY129" s="11" t="s">
        <v>123</v>
      </c>
      <c r="BE129" s="106">
        <f>IF(N129="základní",J129,0)</f>
        <v>0</v>
      </c>
      <c r="BF129" s="106">
        <f>IF(N129="snížená",J129,0)</f>
        <v>0</v>
      </c>
      <c r="BG129" s="106">
        <f>IF(N129="zákl. přenesená",J129,0)</f>
        <v>0</v>
      </c>
      <c r="BH129" s="106">
        <f>IF(N129="sníž. přenesená",J129,0)</f>
        <v>0</v>
      </c>
      <c r="BI129" s="106">
        <f>IF(N129="nulová",J129,0)</f>
        <v>0</v>
      </c>
      <c r="BJ129" s="11" t="s">
        <v>74</v>
      </c>
      <c r="BK129" s="106">
        <f>ROUND(I129*H129,2)</f>
        <v>0</v>
      </c>
      <c r="BL129" s="11" t="s">
        <v>122</v>
      </c>
      <c r="BM129" s="105" t="s">
        <v>727</v>
      </c>
    </row>
    <row r="130" spans="2:65" s="1" customFormat="1" x14ac:dyDescent="0.2">
      <c r="B130" s="26"/>
      <c r="D130" s="204" t="s">
        <v>125</v>
      </c>
      <c r="F130" s="205" t="s">
        <v>726</v>
      </c>
      <c r="I130" s="107"/>
      <c r="L130" s="26"/>
      <c r="M130" s="108"/>
      <c r="T130" s="46"/>
      <c r="AT130" s="11" t="s">
        <v>125</v>
      </c>
      <c r="AU130" s="11" t="s">
        <v>66</v>
      </c>
    </row>
    <row r="131" spans="2:65" s="1" customFormat="1" ht="19.5" x14ac:dyDescent="0.2">
      <c r="B131" s="26"/>
      <c r="D131" s="204" t="s">
        <v>127</v>
      </c>
      <c r="F131" s="206" t="s">
        <v>709</v>
      </c>
      <c r="I131" s="107"/>
      <c r="L131" s="26"/>
      <c r="M131" s="108"/>
      <c r="T131" s="46"/>
      <c r="AT131" s="11" t="s">
        <v>127</v>
      </c>
      <c r="AU131" s="11" t="s">
        <v>66</v>
      </c>
    </row>
    <row r="132" spans="2:65" s="1" customFormat="1" ht="24.2" customHeight="1" x14ac:dyDescent="0.2">
      <c r="B132" s="26"/>
      <c r="C132" s="207" t="s">
        <v>206</v>
      </c>
      <c r="D132" s="207" t="s">
        <v>140</v>
      </c>
      <c r="E132" s="208" t="s">
        <v>728</v>
      </c>
      <c r="F132" s="209" t="s">
        <v>729</v>
      </c>
      <c r="G132" s="210" t="s">
        <v>121</v>
      </c>
      <c r="H132" s="211">
        <v>1</v>
      </c>
      <c r="I132" s="109"/>
      <c r="J132" s="215">
        <f>ROUND(I132*H132,2)</f>
        <v>0</v>
      </c>
      <c r="K132" s="110"/>
      <c r="L132" s="111"/>
      <c r="M132" s="112" t="s">
        <v>3</v>
      </c>
      <c r="N132" s="113" t="s">
        <v>37</v>
      </c>
      <c r="P132" s="103">
        <f>O132*H132</f>
        <v>0</v>
      </c>
      <c r="Q132" s="103">
        <v>0</v>
      </c>
      <c r="R132" s="103">
        <f>Q132*H132</f>
        <v>0</v>
      </c>
      <c r="S132" s="103">
        <v>0</v>
      </c>
      <c r="T132" s="104">
        <f>S132*H132</f>
        <v>0</v>
      </c>
      <c r="AR132" s="105" t="s">
        <v>143</v>
      </c>
      <c r="AT132" s="105" t="s">
        <v>140</v>
      </c>
      <c r="AU132" s="105" t="s">
        <v>66</v>
      </c>
      <c r="AY132" s="11" t="s">
        <v>123</v>
      </c>
      <c r="BE132" s="106">
        <f>IF(N132="základní",J132,0)</f>
        <v>0</v>
      </c>
      <c r="BF132" s="106">
        <f>IF(N132="snížená",J132,0)</f>
        <v>0</v>
      </c>
      <c r="BG132" s="106">
        <f>IF(N132="zákl. přenesená",J132,0)</f>
        <v>0</v>
      </c>
      <c r="BH132" s="106">
        <f>IF(N132="sníž. přenesená",J132,0)</f>
        <v>0</v>
      </c>
      <c r="BI132" s="106">
        <f>IF(N132="nulová",J132,0)</f>
        <v>0</v>
      </c>
      <c r="BJ132" s="11" t="s">
        <v>74</v>
      </c>
      <c r="BK132" s="106">
        <f>ROUND(I132*H132,2)</f>
        <v>0</v>
      </c>
      <c r="BL132" s="11" t="s">
        <v>122</v>
      </c>
      <c r="BM132" s="105" t="s">
        <v>730</v>
      </c>
    </row>
    <row r="133" spans="2:65" s="1" customFormat="1" x14ac:dyDescent="0.2">
      <c r="B133" s="26"/>
      <c r="D133" s="204" t="s">
        <v>125</v>
      </c>
      <c r="F133" s="205" t="s">
        <v>729</v>
      </c>
      <c r="I133" s="107"/>
      <c r="L133" s="26"/>
      <c r="M133" s="108"/>
      <c r="T133" s="46"/>
      <c r="AT133" s="11" t="s">
        <v>125</v>
      </c>
      <c r="AU133" s="11" t="s">
        <v>66</v>
      </c>
    </row>
    <row r="134" spans="2:65" s="1" customFormat="1" ht="19.5" x14ac:dyDescent="0.2">
      <c r="B134" s="26"/>
      <c r="D134" s="204" t="s">
        <v>127</v>
      </c>
      <c r="F134" s="206" t="s">
        <v>709</v>
      </c>
      <c r="I134" s="107"/>
      <c r="L134" s="26"/>
      <c r="M134" s="108"/>
      <c r="T134" s="46"/>
      <c r="AT134" s="11" t="s">
        <v>127</v>
      </c>
      <c r="AU134" s="11" t="s">
        <v>66</v>
      </c>
    </row>
    <row r="135" spans="2:65" s="1" customFormat="1" ht="16.5" customHeight="1" x14ac:dyDescent="0.2">
      <c r="B135" s="26"/>
      <c r="C135" s="199" t="s">
        <v>210</v>
      </c>
      <c r="D135" s="199" t="s">
        <v>118</v>
      </c>
      <c r="E135" s="200" t="s">
        <v>173</v>
      </c>
      <c r="F135" s="201" t="s">
        <v>174</v>
      </c>
      <c r="G135" s="202" t="s">
        <v>121</v>
      </c>
      <c r="H135" s="203">
        <v>29</v>
      </c>
      <c r="I135" s="99"/>
      <c r="J135" s="214">
        <f>ROUND(I135*H135,2)</f>
        <v>0</v>
      </c>
      <c r="K135" s="100"/>
      <c r="L135" s="26"/>
      <c r="M135" s="101" t="s">
        <v>3</v>
      </c>
      <c r="N135" s="102" t="s">
        <v>37</v>
      </c>
      <c r="P135" s="103">
        <f>O135*H135</f>
        <v>0</v>
      </c>
      <c r="Q135" s="103">
        <v>0</v>
      </c>
      <c r="R135" s="103">
        <f>Q135*H135</f>
        <v>0</v>
      </c>
      <c r="S135" s="103">
        <v>0</v>
      </c>
      <c r="T135" s="104">
        <f>S135*H135</f>
        <v>0</v>
      </c>
      <c r="AR135" s="105" t="s">
        <v>122</v>
      </c>
      <c r="AT135" s="105" t="s">
        <v>118</v>
      </c>
      <c r="AU135" s="105" t="s">
        <v>66</v>
      </c>
      <c r="AY135" s="11" t="s">
        <v>123</v>
      </c>
      <c r="BE135" s="106">
        <f>IF(N135="základní",J135,0)</f>
        <v>0</v>
      </c>
      <c r="BF135" s="106">
        <f>IF(N135="snížená",J135,0)</f>
        <v>0</v>
      </c>
      <c r="BG135" s="106">
        <f>IF(N135="zákl. přenesená",J135,0)</f>
        <v>0</v>
      </c>
      <c r="BH135" s="106">
        <f>IF(N135="sníž. přenesená",J135,0)</f>
        <v>0</v>
      </c>
      <c r="BI135" s="106">
        <f>IF(N135="nulová",J135,0)</f>
        <v>0</v>
      </c>
      <c r="BJ135" s="11" t="s">
        <v>74</v>
      </c>
      <c r="BK135" s="106">
        <f>ROUND(I135*H135,2)</f>
        <v>0</v>
      </c>
      <c r="BL135" s="11" t="s">
        <v>122</v>
      </c>
      <c r="BM135" s="105" t="s">
        <v>731</v>
      </c>
    </row>
    <row r="136" spans="2:65" s="1" customFormat="1" x14ac:dyDescent="0.2">
      <c r="B136" s="26"/>
      <c r="D136" s="204" t="s">
        <v>125</v>
      </c>
      <c r="F136" s="205" t="s">
        <v>174</v>
      </c>
      <c r="I136" s="107"/>
      <c r="L136" s="26"/>
      <c r="M136" s="108"/>
      <c r="T136" s="46"/>
      <c r="AT136" s="11" t="s">
        <v>125</v>
      </c>
      <c r="AU136" s="11" t="s">
        <v>66</v>
      </c>
    </row>
    <row r="137" spans="2:65" s="1" customFormat="1" ht="19.5" x14ac:dyDescent="0.2">
      <c r="B137" s="26"/>
      <c r="D137" s="204" t="s">
        <v>127</v>
      </c>
      <c r="F137" s="206" t="s">
        <v>151</v>
      </c>
      <c r="I137" s="107"/>
      <c r="L137" s="26"/>
      <c r="M137" s="108"/>
      <c r="T137" s="46"/>
      <c r="AT137" s="11" t="s">
        <v>127</v>
      </c>
      <c r="AU137" s="11" t="s">
        <v>66</v>
      </c>
    </row>
    <row r="138" spans="2:65" s="1" customFormat="1" ht="24.2" customHeight="1" x14ac:dyDescent="0.2">
      <c r="B138" s="26"/>
      <c r="C138" s="207" t="s">
        <v>8</v>
      </c>
      <c r="D138" s="207" t="s">
        <v>140</v>
      </c>
      <c r="E138" s="208" t="s">
        <v>177</v>
      </c>
      <c r="F138" s="209" t="s">
        <v>178</v>
      </c>
      <c r="G138" s="210" t="s">
        <v>121</v>
      </c>
      <c r="H138" s="211">
        <v>15</v>
      </c>
      <c r="I138" s="109"/>
      <c r="J138" s="215">
        <f>ROUND(I138*H138,2)</f>
        <v>0</v>
      </c>
      <c r="K138" s="110"/>
      <c r="L138" s="111"/>
      <c r="M138" s="112" t="s">
        <v>3</v>
      </c>
      <c r="N138" s="113" t="s">
        <v>37</v>
      </c>
      <c r="P138" s="103">
        <f>O138*H138</f>
        <v>0</v>
      </c>
      <c r="Q138" s="103">
        <v>0</v>
      </c>
      <c r="R138" s="103">
        <f>Q138*H138</f>
        <v>0</v>
      </c>
      <c r="S138" s="103">
        <v>0</v>
      </c>
      <c r="T138" s="104">
        <f>S138*H138</f>
        <v>0</v>
      </c>
      <c r="AR138" s="105" t="s">
        <v>143</v>
      </c>
      <c r="AT138" s="105" t="s">
        <v>140</v>
      </c>
      <c r="AU138" s="105" t="s">
        <v>66</v>
      </c>
      <c r="AY138" s="11" t="s">
        <v>123</v>
      </c>
      <c r="BE138" s="106">
        <f>IF(N138="základní",J138,0)</f>
        <v>0</v>
      </c>
      <c r="BF138" s="106">
        <f>IF(N138="snížená",J138,0)</f>
        <v>0</v>
      </c>
      <c r="BG138" s="106">
        <f>IF(N138="zákl. přenesená",J138,0)</f>
        <v>0</v>
      </c>
      <c r="BH138" s="106">
        <f>IF(N138="sníž. přenesená",J138,0)</f>
        <v>0</v>
      </c>
      <c r="BI138" s="106">
        <f>IF(N138="nulová",J138,0)</f>
        <v>0</v>
      </c>
      <c r="BJ138" s="11" t="s">
        <v>74</v>
      </c>
      <c r="BK138" s="106">
        <f>ROUND(I138*H138,2)</f>
        <v>0</v>
      </c>
      <c r="BL138" s="11" t="s">
        <v>122</v>
      </c>
      <c r="BM138" s="105" t="s">
        <v>732</v>
      </c>
    </row>
    <row r="139" spans="2:65" s="1" customFormat="1" x14ac:dyDescent="0.2">
      <c r="B139" s="26"/>
      <c r="D139" s="204" t="s">
        <v>125</v>
      </c>
      <c r="F139" s="205" t="s">
        <v>178</v>
      </c>
      <c r="I139" s="107"/>
      <c r="L139" s="26"/>
      <c r="M139" s="108"/>
      <c r="T139" s="46"/>
      <c r="AT139" s="11" t="s">
        <v>125</v>
      </c>
      <c r="AU139" s="11" t="s">
        <v>66</v>
      </c>
    </row>
    <row r="140" spans="2:65" s="1" customFormat="1" ht="19.5" x14ac:dyDescent="0.2">
      <c r="B140" s="26"/>
      <c r="D140" s="204" t="s">
        <v>127</v>
      </c>
      <c r="F140" s="206" t="s">
        <v>151</v>
      </c>
      <c r="I140" s="107"/>
      <c r="L140" s="26"/>
      <c r="M140" s="108"/>
      <c r="T140" s="46"/>
      <c r="AT140" s="11" t="s">
        <v>127</v>
      </c>
      <c r="AU140" s="11" t="s">
        <v>66</v>
      </c>
    </row>
    <row r="141" spans="2:65" s="1" customFormat="1" ht="24.2" customHeight="1" x14ac:dyDescent="0.2">
      <c r="B141" s="26"/>
      <c r="C141" s="207" t="s">
        <v>217</v>
      </c>
      <c r="D141" s="207" t="s">
        <v>140</v>
      </c>
      <c r="E141" s="208" t="s">
        <v>181</v>
      </c>
      <c r="F141" s="209" t="s">
        <v>182</v>
      </c>
      <c r="G141" s="210" t="s">
        <v>121</v>
      </c>
      <c r="H141" s="211">
        <v>3</v>
      </c>
      <c r="I141" s="109"/>
      <c r="J141" s="215">
        <f>ROUND(I141*H141,2)</f>
        <v>0</v>
      </c>
      <c r="K141" s="110"/>
      <c r="L141" s="111"/>
      <c r="M141" s="112" t="s">
        <v>3</v>
      </c>
      <c r="N141" s="113" t="s">
        <v>37</v>
      </c>
      <c r="P141" s="103">
        <f>O141*H141</f>
        <v>0</v>
      </c>
      <c r="Q141" s="103">
        <v>0</v>
      </c>
      <c r="R141" s="103">
        <f>Q141*H141</f>
        <v>0</v>
      </c>
      <c r="S141" s="103">
        <v>0</v>
      </c>
      <c r="T141" s="104">
        <f>S141*H141</f>
        <v>0</v>
      </c>
      <c r="AR141" s="105" t="s">
        <v>143</v>
      </c>
      <c r="AT141" s="105" t="s">
        <v>140</v>
      </c>
      <c r="AU141" s="105" t="s">
        <v>66</v>
      </c>
      <c r="AY141" s="11" t="s">
        <v>123</v>
      </c>
      <c r="BE141" s="106">
        <f>IF(N141="základní",J141,0)</f>
        <v>0</v>
      </c>
      <c r="BF141" s="106">
        <f>IF(N141="snížená",J141,0)</f>
        <v>0</v>
      </c>
      <c r="BG141" s="106">
        <f>IF(N141="zákl. přenesená",J141,0)</f>
        <v>0</v>
      </c>
      <c r="BH141" s="106">
        <f>IF(N141="sníž. přenesená",J141,0)</f>
        <v>0</v>
      </c>
      <c r="BI141" s="106">
        <f>IF(N141="nulová",J141,0)</f>
        <v>0</v>
      </c>
      <c r="BJ141" s="11" t="s">
        <v>74</v>
      </c>
      <c r="BK141" s="106">
        <f>ROUND(I141*H141,2)</f>
        <v>0</v>
      </c>
      <c r="BL141" s="11" t="s">
        <v>122</v>
      </c>
      <c r="BM141" s="105" t="s">
        <v>733</v>
      </c>
    </row>
    <row r="142" spans="2:65" s="1" customFormat="1" x14ac:dyDescent="0.2">
      <c r="B142" s="26"/>
      <c r="D142" s="204" t="s">
        <v>125</v>
      </c>
      <c r="F142" s="205" t="s">
        <v>182</v>
      </c>
      <c r="I142" s="107"/>
      <c r="L142" s="26"/>
      <c r="M142" s="108"/>
      <c r="T142" s="46"/>
      <c r="AT142" s="11" t="s">
        <v>125</v>
      </c>
      <c r="AU142" s="11" t="s">
        <v>66</v>
      </c>
    </row>
    <row r="143" spans="2:65" s="1" customFormat="1" ht="19.5" x14ac:dyDescent="0.2">
      <c r="B143" s="26"/>
      <c r="D143" s="204" t="s">
        <v>127</v>
      </c>
      <c r="F143" s="206" t="s">
        <v>151</v>
      </c>
      <c r="I143" s="107"/>
      <c r="L143" s="26"/>
      <c r="M143" s="108"/>
      <c r="T143" s="46"/>
      <c r="AT143" s="11" t="s">
        <v>127</v>
      </c>
      <c r="AU143" s="11" t="s">
        <v>66</v>
      </c>
    </row>
    <row r="144" spans="2:65" s="1" customFormat="1" ht="24.2" customHeight="1" x14ac:dyDescent="0.2">
      <c r="B144" s="26"/>
      <c r="C144" s="207" t="s">
        <v>221</v>
      </c>
      <c r="D144" s="207" t="s">
        <v>140</v>
      </c>
      <c r="E144" s="208" t="s">
        <v>185</v>
      </c>
      <c r="F144" s="209" t="s">
        <v>186</v>
      </c>
      <c r="G144" s="210" t="s">
        <v>121</v>
      </c>
      <c r="H144" s="211">
        <v>7</v>
      </c>
      <c r="I144" s="109"/>
      <c r="J144" s="215">
        <f>ROUND(I144*H144,2)</f>
        <v>0</v>
      </c>
      <c r="K144" s="110"/>
      <c r="L144" s="111"/>
      <c r="M144" s="112" t="s">
        <v>3</v>
      </c>
      <c r="N144" s="113" t="s">
        <v>37</v>
      </c>
      <c r="P144" s="103">
        <f>O144*H144</f>
        <v>0</v>
      </c>
      <c r="Q144" s="103">
        <v>0</v>
      </c>
      <c r="R144" s="103">
        <f>Q144*H144</f>
        <v>0</v>
      </c>
      <c r="S144" s="103">
        <v>0</v>
      </c>
      <c r="T144" s="104">
        <f>S144*H144</f>
        <v>0</v>
      </c>
      <c r="AR144" s="105" t="s">
        <v>143</v>
      </c>
      <c r="AT144" s="105" t="s">
        <v>140</v>
      </c>
      <c r="AU144" s="105" t="s">
        <v>66</v>
      </c>
      <c r="AY144" s="11" t="s">
        <v>123</v>
      </c>
      <c r="BE144" s="106">
        <f>IF(N144="základní",J144,0)</f>
        <v>0</v>
      </c>
      <c r="BF144" s="106">
        <f>IF(N144="snížená",J144,0)</f>
        <v>0</v>
      </c>
      <c r="BG144" s="106">
        <f>IF(N144="zákl. přenesená",J144,0)</f>
        <v>0</v>
      </c>
      <c r="BH144" s="106">
        <f>IF(N144="sníž. přenesená",J144,0)</f>
        <v>0</v>
      </c>
      <c r="BI144" s="106">
        <f>IF(N144="nulová",J144,0)</f>
        <v>0</v>
      </c>
      <c r="BJ144" s="11" t="s">
        <v>74</v>
      </c>
      <c r="BK144" s="106">
        <f>ROUND(I144*H144,2)</f>
        <v>0</v>
      </c>
      <c r="BL144" s="11" t="s">
        <v>122</v>
      </c>
      <c r="BM144" s="105" t="s">
        <v>734</v>
      </c>
    </row>
    <row r="145" spans="2:65" s="1" customFormat="1" x14ac:dyDescent="0.2">
      <c r="B145" s="26"/>
      <c r="D145" s="204" t="s">
        <v>125</v>
      </c>
      <c r="F145" s="205" t="s">
        <v>186</v>
      </c>
      <c r="I145" s="107"/>
      <c r="L145" s="26"/>
      <c r="M145" s="108"/>
      <c r="T145" s="46"/>
      <c r="AT145" s="11" t="s">
        <v>125</v>
      </c>
      <c r="AU145" s="11" t="s">
        <v>66</v>
      </c>
    </row>
    <row r="146" spans="2:65" s="1" customFormat="1" ht="19.5" x14ac:dyDescent="0.2">
      <c r="B146" s="26"/>
      <c r="D146" s="204" t="s">
        <v>127</v>
      </c>
      <c r="F146" s="206" t="s">
        <v>151</v>
      </c>
      <c r="I146" s="107"/>
      <c r="L146" s="26"/>
      <c r="M146" s="108"/>
      <c r="T146" s="46"/>
      <c r="AT146" s="11" t="s">
        <v>127</v>
      </c>
      <c r="AU146" s="11" t="s">
        <v>66</v>
      </c>
    </row>
    <row r="147" spans="2:65" s="1" customFormat="1" ht="24.2" customHeight="1" x14ac:dyDescent="0.2">
      <c r="B147" s="26"/>
      <c r="C147" s="207" t="s">
        <v>226</v>
      </c>
      <c r="D147" s="207" t="s">
        <v>140</v>
      </c>
      <c r="E147" s="208" t="s">
        <v>188</v>
      </c>
      <c r="F147" s="209" t="s">
        <v>189</v>
      </c>
      <c r="G147" s="210" t="s">
        <v>121</v>
      </c>
      <c r="H147" s="211">
        <v>2</v>
      </c>
      <c r="I147" s="109"/>
      <c r="J147" s="215">
        <f>ROUND(I147*H147,2)</f>
        <v>0</v>
      </c>
      <c r="K147" s="110"/>
      <c r="L147" s="111"/>
      <c r="M147" s="112" t="s">
        <v>3</v>
      </c>
      <c r="N147" s="113" t="s">
        <v>37</v>
      </c>
      <c r="P147" s="103">
        <f>O147*H147</f>
        <v>0</v>
      </c>
      <c r="Q147" s="103">
        <v>0</v>
      </c>
      <c r="R147" s="103">
        <f>Q147*H147</f>
        <v>0</v>
      </c>
      <c r="S147" s="103">
        <v>0</v>
      </c>
      <c r="T147" s="104">
        <f>S147*H147</f>
        <v>0</v>
      </c>
      <c r="AR147" s="105" t="s">
        <v>143</v>
      </c>
      <c r="AT147" s="105" t="s">
        <v>140</v>
      </c>
      <c r="AU147" s="105" t="s">
        <v>66</v>
      </c>
      <c r="AY147" s="11" t="s">
        <v>123</v>
      </c>
      <c r="BE147" s="106">
        <f>IF(N147="základní",J147,0)</f>
        <v>0</v>
      </c>
      <c r="BF147" s="106">
        <f>IF(N147="snížená",J147,0)</f>
        <v>0</v>
      </c>
      <c r="BG147" s="106">
        <f>IF(N147="zákl. přenesená",J147,0)</f>
        <v>0</v>
      </c>
      <c r="BH147" s="106">
        <f>IF(N147="sníž. přenesená",J147,0)</f>
        <v>0</v>
      </c>
      <c r="BI147" s="106">
        <f>IF(N147="nulová",J147,0)</f>
        <v>0</v>
      </c>
      <c r="BJ147" s="11" t="s">
        <v>74</v>
      </c>
      <c r="BK147" s="106">
        <f>ROUND(I147*H147,2)</f>
        <v>0</v>
      </c>
      <c r="BL147" s="11" t="s">
        <v>122</v>
      </c>
      <c r="BM147" s="105" t="s">
        <v>735</v>
      </c>
    </row>
    <row r="148" spans="2:65" s="1" customFormat="1" x14ac:dyDescent="0.2">
      <c r="B148" s="26"/>
      <c r="D148" s="204" t="s">
        <v>125</v>
      </c>
      <c r="F148" s="205" t="s">
        <v>189</v>
      </c>
      <c r="I148" s="107"/>
      <c r="L148" s="26"/>
      <c r="M148" s="108"/>
      <c r="T148" s="46"/>
      <c r="AT148" s="11" t="s">
        <v>125</v>
      </c>
      <c r="AU148" s="11" t="s">
        <v>66</v>
      </c>
    </row>
    <row r="149" spans="2:65" s="1" customFormat="1" ht="19.5" x14ac:dyDescent="0.2">
      <c r="B149" s="26"/>
      <c r="D149" s="204" t="s">
        <v>127</v>
      </c>
      <c r="F149" s="206" t="s">
        <v>151</v>
      </c>
      <c r="I149" s="107"/>
      <c r="L149" s="26"/>
      <c r="M149" s="108"/>
      <c r="T149" s="46"/>
      <c r="AT149" s="11" t="s">
        <v>127</v>
      </c>
      <c r="AU149" s="11" t="s">
        <v>66</v>
      </c>
    </row>
    <row r="150" spans="2:65" s="1" customFormat="1" ht="24.2" customHeight="1" x14ac:dyDescent="0.2">
      <c r="B150" s="26"/>
      <c r="C150" s="207" t="s">
        <v>231</v>
      </c>
      <c r="D150" s="207" t="s">
        <v>140</v>
      </c>
      <c r="E150" s="208" t="s">
        <v>736</v>
      </c>
      <c r="F150" s="209" t="s">
        <v>737</v>
      </c>
      <c r="G150" s="210" t="s">
        <v>121</v>
      </c>
      <c r="H150" s="211">
        <v>2</v>
      </c>
      <c r="I150" s="109"/>
      <c r="J150" s="215">
        <f>ROUND(I150*H150,2)</f>
        <v>0</v>
      </c>
      <c r="K150" s="110"/>
      <c r="L150" s="111"/>
      <c r="M150" s="112" t="s">
        <v>3</v>
      </c>
      <c r="N150" s="113" t="s">
        <v>37</v>
      </c>
      <c r="P150" s="103">
        <f>O150*H150</f>
        <v>0</v>
      </c>
      <c r="Q150" s="103">
        <v>0</v>
      </c>
      <c r="R150" s="103">
        <f>Q150*H150</f>
        <v>0</v>
      </c>
      <c r="S150" s="103">
        <v>0</v>
      </c>
      <c r="T150" s="104">
        <f>S150*H150</f>
        <v>0</v>
      </c>
      <c r="AR150" s="105" t="s">
        <v>143</v>
      </c>
      <c r="AT150" s="105" t="s">
        <v>140</v>
      </c>
      <c r="AU150" s="105" t="s">
        <v>66</v>
      </c>
      <c r="AY150" s="11" t="s">
        <v>123</v>
      </c>
      <c r="BE150" s="106">
        <f>IF(N150="základní",J150,0)</f>
        <v>0</v>
      </c>
      <c r="BF150" s="106">
        <f>IF(N150="snížená",J150,0)</f>
        <v>0</v>
      </c>
      <c r="BG150" s="106">
        <f>IF(N150="zákl. přenesená",J150,0)</f>
        <v>0</v>
      </c>
      <c r="BH150" s="106">
        <f>IF(N150="sníž. přenesená",J150,0)</f>
        <v>0</v>
      </c>
      <c r="BI150" s="106">
        <f>IF(N150="nulová",J150,0)</f>
        <v>0</v>
      </c>
      <c r="BJ150" s="11" t="s">
        <v>74</v>
      </c>
      <c r="BK150" s="106">
        <f>ROUND(I150*H150,2)</f>
        <v>0</v>
      </c>
      <c r="BL150" s="11" t="s">
        <v>122</v>
      </c>
      <c r="BM150" s="105" t="s">
        <v>738</v>
      </c>
    </row>
    <row r="151" spans="2:65" s="1" customFormat="1" x14ac:dyDescent="0.2">
      <c r="B151" s="26"/>
      <c r="D151" s="204" t="s">
        <v>125</v>
      </c>
      <c r="F151" s="205" t="s">
        <v>737</v>
      </c>
      <c r="I151" s="107"/>
      <c r="L151" s="26"/>
      <c r="M151" s="108"/>
      <c r="T151" s="46"/>
      <c r="AT151" s="11" t="s">
        <v>125</v>
      </c>
      <c r="AU151" s="11" t="s">
        <v>66</v>
      </c>
    </row>
    <row r="152" spans="2:65" s="1" customFormat="1" ht="16.5" customHeight="1" x14ac:dyDescent="0.2">
      <c r="B152" s="26"/>
      <c r="C152" s="199" t="s">
        <v>235</v>
      </c>
      <c r="D152" s="199" t="s">
        <v>118</v>
      </c>
      <c r="E152" s="200" t="s">
        <v>192</v>
      </c>
      <c r="F152" s="201" t="s">
        <v>193</v>
      </c>
      <c r="G152" s="202" t="s">
        <v>121</v>
      </c>
      <c r="H152" s="203">
        <v>6</v>
      </c>
      <c r="I152" s="99"/>
      <c r="J152" s="214">
        <f>ROUND(I152*H152,2)</f>
        <v>0</v>
      </c>
      <c r="K152" s="100"/>
      <c r="L152" s="26"/>
      <c r="M152" s="101" t="s">
        <v>3</v>
      </c>
      <c r="N152" s="102" t="s">
        <v>37</v>
      </c>
      <c r="P152" s="103">
        <f>O152*H152</f>
        <v>0</v>
      </c>
      <c r="Q152" s="103">
        <v>0</v>
      </c>
      <c r="R152" s="103">
        <f>Q152*H152</f>
        <v>0</v>
      </c>
      <c r="S152" s="103">
        <v>0</v>
      </c>
      <c r="T152" s="104">
        <f>S152*H152</f>
        <v>0</v>
      </c>
      <c r="AR152" s="105" t="s">
        <v>122</v>
      </c>
      <c r="AT152" s="105" t="s">
        <v>118</v>
      </c>
      <c r="AU152" s="105" t="s">
        <v>66</v>
      </c>
      <c r="AY152" s="11" t="s">
        <v>123</v>
      </c>
      <c r="BE152" s="106">
        <f>IF(N152="základní",J152,0)</f>
        <v>0</v>
      </c>
      <c r="BF152" s="106">
        <f>IF(N152="snížená",J152,0)</f>
        <v>0</v>
      </c>
      <c r="BG152" s="106">
        <f>IF(N152="zákl. přenesená",J152,0)</f>
        <v>0</v>
      </c>
      <c r="BH152" s="106">
        <f>IF(N152="sníž. přenesená",J152,0)</f>
        <v>0</v>
      </c>
      <c r="BI152" s="106">
        <f>IF(N152="nulová",J152,0)</f>
        <v>0</v>
      </c>
      <c r="BJ152" s="11" t="s">
        <v>74</v>
      </c>
      <c r="BK152" s="106">
        <f>ROUND(I152*H152,2)</f>
        <v>0</v>
      </c>
      <c r="BL152" s="11" t="s">
        <v>122</v>
      </c>
      <c r="BM152" s="105" t="s">
        <v>739</v>
      </c>
    </row>
    <row r="153" spans="2:65" s="1" customFormat="1" x14ac:dyDescent="0.2">
      <c r="B153" s="26"/>
      <c r="D153" s="204" t="s">
        <v>125</v>
      </c>
      <c r="F153" s="205" t="s">
        <v>195</v>
      </c>
      <c r="I153" s="107"/>
      <c r="L153" s="26"/>
      <c r="M153" s="108"/>
      <c r="T153" s="46"/>
      <c r="AT153" s="11" t="s">
        <v>125</v>
      </c>
      <c r="AU153" s="11" t="s">
        <v>66</v>
      </c>
    </row>
    <row r="154" spans="2:65" s="1" customFormat="1" ht="19.5" x14ac:dyDescent="0.2">
      <c r="B154" s="26"/>
      <c r="D154" s="204" t="s">
        <v>127</v>
      </c>
      <c r="F154" s="206" t="s">
        <v>709</v>
      </c>
      <c r="I154" s="107"/>
      <c r="L154" s="26"/>
      <c r="M154" s="108"/>
      <c r="T154" s="46"/>
      <c r="AT154" s="11" t="s">
        <v>127</v>
      </c>
      <c r="AU154" s="11" t="s">
        <v>66</v>
      </c>
    </row>
    <row r="155" spans="2:65" s="1" customFormat="1" ht="24.2" customHeight="1" x14ac:dyDescent="0.2">
      <c r="B155" s="26"/>
      <c r="C155" s="207" t="s">
        <v>240</v>
      </c>
      <c r="D155" s="207" t="s">
        <v>140</v>
      </c>
      <c r="E155" s="208" t="s">
        <v>197</v>
      </c>
      <c r="F155" s="209" t="s">
        <v>198</v>
      </c>
      <c r="G155" s="210" t="s">
        <v>121</v>
      </c>
      <c r="H155" s="211">
        <v>1</v>
      </c>
      <c r="I155" s="109"/>
      <c r="J155" s="215">
        <f>ROUND(I155*H155,2)</f>
        <v>0</v>
      </c>
      <c r="K155" s="110"/>
      <c r="L155" s="111"/>
      <c r="M155" s="112" t="s">
        <v>3</v>
      </c>
      <c r="N155" s="113" t="s">
        <v>37</v>
      </c>
      <c r="P155" s="103">
        <f>O155*H155</f>
        <v>0</v>
      </c>
      <c r="Q155" s="103">
        <v>0</v>
      </c>
      <c r="R155" s="103">
        <f>Q155*H155</f>
        <v>0</v>
      </c>
      <c r="S155" s="103">
        <v>0</v>
      </c>
      <c r="T155" s="104">
        <f>S155*H155</f>
        <v>0</v>
      </c>
      <c r="AR155" s="105" t="s">
        <v>143</v>
      </c>
      <c r="AT155" s="105" t="s">
        <v>140</v>
      </c>
      <c r="AU155" s="105" t="s">
        <v>66</v>
      </c>
      <c r="AY155" s="11" t="s">
        <v>123</v>
      </c>
      <c r="BE155" s="106">
        <f>IF(N155="základní",J155,0)</f>
        <v>0</v>
      </c>
      <c r="BF155" s="106">
        <f>IF(N155="snížená",J155,0)</f>
        <v>0</v>
      </c>
      <c r="BG155" s="106">
        <f>IF(N155="zákl. přenesená",J155,0)</f>
        <v>0</v>
      </c>
      <c r="BH155" s="106">
        <f>IF(N155="sníž. přenesená",J155,0)</f>
        <v>0</v>
      </c>
      <c r="BI155" s="106">
        <f>IF(N155="nulová",J155,0)</f>
        <v>0</v>
      </c>
      <c r="BJ155" s="11" t="s">
        <v>74</v>
      </c>
      <c r="BK155" s="106">
        <f>ROUND(I155*H155,2)</f>
        <v>0</v>
      </c>
      <c r="BL155" s="11" t="s">
        <v>122</v>
      </c>
      <c r="BM155" s="105" t="s">
        <v>740</v>
      </c>
    </row>
    <row r="156" spans="2:65" s="1" customFormat="1" ht="19.5" x14ac:dyDescent="0.2">
      <c r="B156" s="26"/>
      <c r="D156" s="204" t="s">
        <v>125</v>
      </c>
      <c r="F156" s="205" t="s">
        <v>198</v>
      </c>
      <c r="I156" s="107"/>
      <c r="L156" s="26"/>
      <c r="M156" s="108"/>
      <c r="T156" s="46"/>
      <c r="AT156" s="11" t="s">
        <v>125</v>
      </c>
      <c r="AU156" s="11" t="s">
        <v>66</v>
      </c>
    </row>
    <row r="157" spans="2:65" s="1" customFormat="1" ht="29.25" x14ac:dyDescent="0.2">
      <c r="B157" s="26"/>
      <c r="D157" s="204" t="s">
        <v>127</v>
      </c>
      <c r="F157" s="206" t="s">
        <v>741</v>
      </c>
      <c r="I157" s="107"/>
      <c r="L157" s="26"/>
      <c r="M157" s="108"/>
      <c r="T157" s="46"/>
      <c r="AT157" s="11" t="s">
        <v>127</v>
      </c>
      <c r="AU157" s="11" t="s">
        <v>66</v>
      </c>
    </row>
    <row r="158" spans="2:65" s="1" customFormat="1" ht="24.2" customHeight="1" x14ac:dyDescent="0.2">
      <c r="B158" s="26"/>
      <c r="C158" s="207" t="s">
        <v>244</v>
      </c>
      <c r="D158" s="207" t="s">
        <v>140</v>
      </c>
      <c r="E158" s="208" t="s">
        <v>742</v>
      </c>
      <c r="F158" s="209" t="s">
        <v>743</v>
      </c>
      <c r="G158" s="210" t="s">
        <v>121</v>
      </c>
      <c r="H158" s="211">
        <v>5</v>
      </c>
      <c r="I158" s="109"/>
      <c r="J158" s="215">
        <f>ROUND(I158*H158,2)</f>
        <v>0</v>
      </c>
      <c r="K158" s="110"/>
      <c r="L158" s="111"/>
      <c r="M158" s="112" t="s">
        <v>3</v>
      </c>
      <c r="N158" s="113" t="s">
        <v>37</v>
      </c>
      <c r="P158" s="103">
        <f>O158*H158</f>
        <v>0</v>
      </c>
      <c r="Q158" s="103">
        <v>0</v>
      </c>
      <c r="R158" s="103">
        <f>Q158*H158</f>
        <v>0</v>
      </c>
      <c r="S158" s="103">
        <v>0</v>
      </c>
      <c r="T158" s="104">
        <f>S158*H158</f>
        <v>0</v>
      </c>
      <c r="AR158" s="105" t="s">
        <v>143</v>
      </c>
      <c r="AT158" s="105" t="s">
        <v>140</v>
      </c>
      <c r="AU158" s="105" t="s">
        <v>66</v>
      </c>
      <c r="AY158" s="11" t="s">
        <v>123</v>
      </c>
      <c r="BE158" s="106">
        <f>IF(N158="základní",J158,0)</f>
        <v>0</v>
      </c>
      <c r="BF158" s="106">
        <f>IF(N158="snížená",J158,0)</f>
        <v>0</v>
      </c>
      <c r="BG158" s="106">
        <f>IF(N158="zákl. přenesená",J158,0)</f>
        <v>0</v>
      </c>
      <c r="BH158" s="106">
        <f>IF(N158="sníž. přenesená",J158,0)</f>
        <v>0</v>
      </c>
      <c r="BI158" s="106">
        <f>IF(N158="nulová",J158,0)</f>
        <v>0</v>
      </c>
      <c r="BJ158" s="11" t="s">
        <v>74</v>
      </c>
      <c r="BK158" s="106">
        <f>ROUND(I158*H158,2)</f>
        <v>0</v>
      </c>
      <c r="BL158" s="11" t="s">
        <v>122</v>
      </c>
      <c r="BM158" s="105" t="s">
        <v>744</v>
      </c>
    </row>
    <row r="159" spans="2:65" s="1" customFormat="1" ht="19.5" x14ac:dyDescent="0.2">
      <c r="B159" s="26"/>
      <c r="D159" s="204" t="s">
        <v>125</v>
      </c>
      <c r="F159" s="205" t="s">
        <v>743</v>
      </c>
      <c r="I159" s="107"/>
      <c r="L159" s="26"/>
      <c r="M159" s="108"/>
      <c r="T159" s="46"/>
      <c r="AT159" s="11" t="s">
        <v>125</v>
      </c>
      <c r="AU159" s="11" t="s">
        <v>66</v>
      </c>
    </row>
    <row r="160" spans="2:65" s="1" customFormat="1" ht="19.5" x14ac:dyDescent="0.2">
      <c r="B160" s="26"/>
      <c r="D160" s="204" t="s">
        <v>127</v>
      </c>
      <c r="F160" s="206" t="s">
        <v>709</v>
      </c>
      <c r="I160" s="107"/>
      <c r="L160" s="26"/>
      <c r="M160" s="108"/>
      <c r="T160" s="46"/>
      <c r="AT160" s="11" t="s">
        <v>127</v>
      </c>
      <c r="AU160" s="11" t="s">
        <v>66</v>
      </c>
    </row>
    <row r="161" spans="2:65" s="1" customFormat="1" ht="16.5" customHeight="1" x14ac:dyDescent="0.2">
      <c r="B161" s="26"/>
      <c r="C161" s="199" t="s">
        <v>249</v>
      </c>
      <c r="D161" s="199" t="s">
        <v>118</v>
      </c>
      <c r="E161" s="200" t="s">
        <v>202</v>
      </c>
      <c r="F161" s="201" t="s">
        <v>203</v>
      </c>
      <c r="G161" s="202" t="s">
        <v>121</v>
      </c>
      <c r="H161" s="203">
        <v>7</v>
      </c>
      <c r="I161" s="99"/>
      <c r="J161" s="214">
        <f>ROUND(I161*H161,2)</f>
        <v>0</v>
      </c>
      <c r="K161" s="100"/>
      <c r="L161" s="26"/>
      <c r="M161" s="101" t="s">
        <v>3</v>
      </c>
      <c r="N161" s="102" t="s">
        <v>37</v>
      </c>
      <c r="P161" s="103">
        <f>O161*H161</f>
        <v>0</v>
      </c>
      <c r="Q161" s="103">
        <v>0</v>
      </c>
      <c r="R161" s="103">
        <f>Q161*H161</f>
        <v>0</v>
      </c>
      <c r="S161" s="103">
        <v>0</v>
      </c>
      <c r="T161" s="104">
        <f>S161*H161</f>
        <v>0</v>
      </c>
      <c r="AR161" s="105" t="s">
        <v>122</v>
      </c>
      <c r="AT161" s="105" t="s">
        <v>118</v>
      </c>
      <c r="AU161" s="105" t="s">
        <v>66</v>
      </c>
      <c r="AY161" s="11" t="s">
        <v>123</v>
      </c>
      <c r="BE161" s="106">
        <f>IF(N161="základní",J161,0)</f>
        <v>0</v>
      </c>
      <c r="BF161" s="106">
        <f>IF(N161="snížená",J161,0)</f>
        <v>0</v>
      </c>
      <c r="BG161" s="106">
        <f>IF(N161="zákl. přenesená",J161,0)</f>
        <v>0</v>
      </c>
      <c r="BH161" s="106">
        <f>IF(N161="sníž. přenesená",J161,0)</f>
        <v>0</v>
      </c>
      <c r="BI161" s="106">
        <f>IF(N161="nulová",J161,0)</f>
        <v>0</v>
      </c>
      <c r="BJ161" s="11" t="s">
        <v>74</v>
      </c>
      <c r="BK161" s="106">
        <f>ROUND(I161*H161,2)</f>
        <v>0</v>
      </c>
      <c r="BL161" s="11" t="s">
        <v>122</v>
      </c>
      <c r="BM161" s="105" t="s">
        <v>745</v>
      </c>
    </row>
    <row r="162" spans="2:65" s="1" customFormat="1" x14ac:dyDescent="0.2">
      <c r="B162" s="26"/>
      <c r="D162" s="204" t="s">
        <v>125</v>
      </c>
      <c r="F162" s="205" t="s">
        <v>205</v>
      </c>
      <c r="I162" s="107"/>
      <c r="L162" s="26"/>
      <c r="M162" s="108"/>
      <c r="T162" s="46"/>
      <c r="AT162" s="11" t="s">
        <v>125</v>
      </c>
      <c r="AU162" s="11" t="s">
        <v>66</v>
      </c>
    </row>
    <row r="163" spans="2:65" s="1" customFormat="1" ht="19.5" x14ac:dyDescent="0.2">
      <c r="B163" s="26"/>
      <c r="D163" s="204" t="s">
        <v>127</v>
      </c>
      <c r="F163" s="206" t="s">
        <v>151</v>
      </c>
      <c r="I163" s="107"/>
      <c r="L163" s="26"/>
      <c r="M163" s="108"/>
      <c r="T163" s="46"/>
      <c r="AT163" s="11" t="s">
        <v>127</v>
      </c>
      <c r="AU163" s="11" t="s">
        <v>66</v>
      </c>
    </row>
    <row r="164" spans="2:65" s="1" customFormat="1" ht="24.2" customHeight="1" x14ac:dyDescent="0.2">
      <c r="B164" s="26"/>
      <c r="C164" s="207" t="s">
        <v>253</v>
      </c>
      <c r="D164" s="207" t="s">
        <v>140</v>
      </c>
      <c r="E164" s="208" t="s">
        <v>207</v>
      </c>
      <c r="F164" s="209" t="s">
        <v>208</v>
      </c>
      <c r="G164" s="210" t="s">
        <v>121</v>
      </c>
      <c r="H164" s="211">
        <v>2</v>
      </c>
      <c r="I164" s="109"/>
      <c r="J164" s="215">
        <f>ROUND(I164*H164,2)</f>
        <v>0</v>
      </c>
      <c r="K164" s="110"/>
      <c r="L164" s="111"/>
      <c r="M164" s="112" t="s">
        <v>3</v>
      </c>
      <c r="N164" s="113" t="s">
        <v>37</v>
      </c>
      <c r="P164" s="103">
        <f>O164*H164</f>
        <v>0</v>
      </c>
      <c r="Q164" s="103">
        <v>0</v>
      </c>
      <c r="R164" s="103">
        <f>Q164*H164</f>
        <v>0</v>
      </c>
      <c r="S164" s="103">
        <v>0</v>
      </c>
      <c r="T164" s="104">
        <f>S164*H164</f>
        <v>0</v>
      </c>
      <c r="AR164" s="105" t="s">
        <v>143</v>
      </c>
      <c r="AT164" s="105" t="s">
        <v>140</v>
      </c>
      <c r="AU164" s="105" t="s">
        <v>66</v>
      </c>
      <c r="AY164" s="11" t="s">
        <v>123</v>
      </c>
      <c r="BE164" s="106">
        <f>IF(N164="základní",J164,0)</f>
        <v>0</v>
      </c>
      <c r="BF164" s="106">
        <f>IF(N164="snížená",J164,0)</f>
        <v>0</v>
      </c>
      <c r="BG164" s="106">
        <f>IF(N164="zákl. přenesená",J164,0)</f>
        <v>0</v>
      </c>
      <c r="BH164" s="106">
        <f>IF(N164="sníž. přenesená",J164,0)</f>
        <v>0</v>
      </c>
      <c r="BI164" s="106">
        <f>IF(N164="nulová",J164,0)</f>
        <v>0</v>
      </c>
      <c r="BJ164" s="11" t="s">
        <v>74</v>
      </c>
      <c r="BK164" s="106">
        <f>ROUND(I164*H164,2)</f>
        <v>0</v>
      </c>
      <c r="BL164" s="11" t="s">
        <v>122</v>
      </c>
      <c r="BM164" s="105" t="s">
        <v>746</v>
      </c>
    </row>
    <row r="165" spans="2:65" s="1" customFormat="1" x14ac:dyDescent="0.2">
      <c r="B165" s="26"/>
      <c r="D165" s="204" t="s">
        <v>125</v>
      </c>
      <c r="F165" s="205" t="s">
        <v>208</v>
      </c>
      <c r="I165" s="107"/>
      <c r="L165" s="26"/>
      <c r="M165" s="108"/>
      <c r="T165" s="46"/>
      <c r="AT165" s="11" t="s">
        <v>125</v>
      </c>
      <c r="AU165" s="11" t="s">
        <v>66</v>
      </c>
    </row>
    <row r="166" spans="2:65" s="1" customFormat="1" ht="19.5" x14ac:dyDescent="0.2">
      <c r="B166" s="26"/>
      <c r="D166" s="204" t="s">
        <v>127</v>
      </c>
      <c r="F166" s="206" t="s">
        <v>151</v>
      </c>
      <c r="I166" s="107"/>
      <c r="L166" s="26"/>
      <c r="M166" s="108"/>
      <c r="T166" s="46"/>
      <c r="AT166" s="11" t="s">
        <v>127</v>
      </c>
      <c r="AU166" s="11" t="s">
        <v>66</v>
      </c>
    </row>
    <row r="167" spans="2:65" s="1" customFormat="1" ht="24.2" customHeight="1" x14ac:dyDescent="0.2">
      <c r="B167" s="26"/>
      <c r="C167" s="207" t="s">
        <v>257</v>
      </c>
      <c r="D167" s="207" t="s">
        <v>140</v>
      </c>
      <c r="E167" s="208" t="s">
        <v>747</v>
      </c>
      <c r="F167" s="209" t="s">
        <v>748</v>
      </c>
      <c r="G167" s="210" t="s">
        <v>121</v>
      </c>
      <c r="H167" s="211">
        <v>5</v>
      </c>
      <c r="I167" s="109"/>
      <c r="J167" s="215">
        <f>ROUND(I167*H167,2)</f>
        <v>0</v>
      </c>
      <c r="K167" s="110"/>
      <c r="L167" s="111"/>
      <c r="M167" s="112" t="s">
        <v>3</v>
      </c>
      <c r="N167" s="113" t="s">
        <v>37</v>
      </c>
      <c r="P167" s="103">
        <f>O167*H167</f>
        <v>0</v>
      </c>
      <c r="Q167" s="103">
        <v>0</v>
      </c>
      <c r="R167" s="103">
        <f>Q167*H167</f>
        <v>0</v>
      </c>
      <c r="S167" s="103">
        <v>0</v>
      </c>
      <c r="T167" s="104">
        <f>S167*H167</f>
        <v>0</v>
      </c>
      <c r="AR167" s="105" t="s">
        <v>143</v>
      </c>
      <c r="AT167" s="105" t="s">
        <v>140</v>
      </c>
      <c r="AU167" s="105" t="s">
        <v>66</v>
      </c>
      <c r="AY167" s="11" t="s">
        <v>123</v>
      </c>
      <c r="BE167" s="106">
        <f>IF(N167="základní",J167,0)</f>
        <v>0</v>
      </c>
      <c r="BF167" s="106">
        <f>IF(N167="snížená",J167,0)</f>
        <v>0</v>
      </c>
      <c r="BG167" s="106">
        <f>IF(N167="zákl. přenesená",J167,0)</f>
        <v>0</v>
      </c>
      <c r="BH167" s="106">
        <f>IF(N167="sníž. přenesená",J167,0)</f>
        <v>0</v>
      </c>
      <c r="BI167" s="106">
        <f>IF(N167="nulová",J167,0)</f>
        <v>0</v>
      </c>
      <c r="BJ167" s="11" t="s">
        <v>74</v>
      </c>
      <c r="BK167" s="106">
        <f>ROUND(I167*H167,2)</f>
        <v>0</v>
      </c>
      <c r="BL167" s="11" t="s">
        <v>122</v>
      </c>
      <c r="BM167" s="105" t="s">
        <v>749</v>
      </c>
    </row>
    <row r="168" spans="2:65" s="1" customFormat="1" x14ac:dyDescent="0.2">
      <c r="B168" s="26"/>
      <c r="D168" s="204" t="s">
        <v>125</v>
      </c>
      <c r="F168" s="205" t="s">
        <v>748</v>
      </c>
      <c r="I168" s="107"/>
      <c r="L168" s="26"/>
      <c r="M168" s="108"/>
      <c r="T168" s="46"/>
      <c r="AT168" s="11" t="s">
        <v>125</v>
      </c>
      <c r="AU168" s="11" t="s">
        <v>66</v>
      </c>
    </row>
    <row r="169" spans="2:65" s="1" customFormat="1" ht="21.75" customHeight="1" x14ac:dyDescent="0.2">
      <c r="B169" s="26"/>
      <c r="C169" s="199" t="s">
        <v>263</v>
      </c>
      <c r="D169" s="199" t="s">
        <v>118</v>
      </c>
      <c r="E169" s="200" t="s">
        <v>211</v>
      </c>
      <c r="F169" s="201" t="s">
        <v>212</v>
      </c>
      <c r="G169" s="202" t="s">
        <v>121</v>
      </c>
      <c r="H169" s="203">
        <v>19</v>
      </c>
      <c r="I169" s="99"/>
      <c r="J169" s="214">
        <f>ROUND(I169*H169,2)</f>
        <v>0</v>
      </c>
      <c r="K169" s="100"/>
      <c r="L169" s="26"/>
      <c r="M169" s="101" t="s">
        <v>3</v>
      </c>
      <c r="N169" s="102" t="s">
        <v>37</v>
      </c>
      <c r="P169" s="103">
        <f>O169*H169</f>
        <v>0</v>
      </c>
      <c r="Q169" s="103">
        <v>0</v>
      </c>
      <c r="R169" s="103">
        <f>Q169*H169</f>
        <v>0</v>
      </c>
      <c r="S169" s="103">
        <v>0</v>
      </c>
      <c r="T169" s="104">
        <f>S169*H169</f>
        <v>0</v>
      </c>
      <c r="AR169" s="105" t="s">
        <v>122</v>
      </c>
      <c r="AT169" s="105" t="s">
        <v>118</v>
      </c>
      <c r="AU169" s="105" t="s">
        <v>66</v>
      </c>
      <c r="AY169" s="11" t="s">
        <v>123</v>
      </c>
      <c r="BE169" s="106">
        <f>IF(N169="základní",J169,0)</f>
        <v>0</v>
      </c>
      <c r="BF169" s="106">
        <f>IF(N169="snížená",J169,0)</f>
        <v>0</v>
      </c>
      <c r="BG169" s="106">
        <f>IF(N169="zákl. přenesená",J169,0)</f>
        <v>0</v>
      </c>
      <c r="BH169" s="106">
        <f>IF(N169="sníž. přenesená",J169,0)</f>
        <v>0</v>
      </c>
      <c r="BI169" s="106">
        <f>IF(N169="nulová",J169,0)</f>
        <v>0</v>
      </c>
      <c r="BJ169" s="11" t="s">
        <v>74</v>
      </c>
      <c r="BK169" s="106">
        <f>ROUND(I169*H169,2)</f>
        <v>0</v>
      </c>
      <c r="BL169" s="11" t="s">
        <v>122</v>
      </c>
      <c r="BM169" s="105" t="s">
        <v>750</v>
      </c>
    </row>
    <row r="170" spans="2:65" s="1" customFormat="1" x14ac:dyDescent="0.2">
      <c r="B170" s="26"/>
      <c r="D170" s="204" t="s">
        <v>125</v>
      </c>
      <c r="F170" s="205" t="s">
        <v>212</v>
      </c>
      <c r="I170" s="107"/>
      <c r="L170" s="26"/>
      <c r="M170" s="108"/>
      <c r="T170" s="46"/>
      <c r="AT170" s="11" t="s">
        <v>125</v>
      </c>
      <c r="AU170" s="11" t="s">
        <v>66</v>
      </c>
    </row>
    <row r="171" spans="2:65" s="1" customFormat="1" ht="21.75" customHeight="1" x14ac:dyDescent="0.2">
      <c r="B171" s="26"/>
      <c r="C171" s="207" t="s">
        <v>267</v>
      </c>
      <c r="D171" s="207" t="s">
        <v>140</v>
      </c>
      <c r="E171" s="208" t="s">
        <v>218</v>
      </c>
      <c r="F171" s="209" t="s">
        <v>219</v>
      </c>
      <c r="G171" s="210" t="s">
        <v>121</v>
      </c>
      <c r="H171" s="211">
        <v>6</v>
      </c>
      <c r="I171" s="109"/>
      <c r="J171" s="215">
        <f>ROUND(I171*H171,2)</f>
        <v>0</v>
      </c>
      <c r="K171" s="110"/>
      <c r="L171" s="111"/>
      <c r="M171" s="112" t="s">
        <v>3</v>
      </c>
      <c r="N171" s="113" t="s">
        <v>37</v>
      </c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AR171" s="105" t="s">
        <v>143</v>
      </c>
      <c r="AT171" s="105" t="s">
        <v>140</v>
      </c>
      <c r="AU171" s="105" t="s">
        <v>66</v>
      </c>
      <c r="AY171" s="11" t="s">
        <v>123</v>
      </c>
      <c r="BE171" s="106">
        <f>IF(N171="základní",J171,0)</f>
        <v>0</v>
      </c>
      <c r="BF171" s="106">
        <f>IF(N171="snížená",J171,0)</f>
        <v>0</v>
      </c>
      <c r="BG171" s="106">
        <f>IF(N171="zákl. přenesená",J171,0)</f>
        <v>0</v>
      </c>
      <c r="BH171" s="106">
        <f>IF(N171="sníž. přenesená",J171,0)</f>
        <v>0</v>
      </c>
      <c r="BI171" s="106">
        <f>IF(N171="nulová",J171,0)</f>
        <v>0</v>
      </c>
      <c r="BJ171" s="11" t="s">
        <v>74</v>
      </c>
      <c r="BK171" s="106">
        <f>ROUND(I171*H171,2)</f>
        <v>0</v>
      </c>
      <c r="BL171" s="11" t="s">
        <v>122</v>
      </c>
      <c r="BM171" s="105" t="s">
        <v>751</v>
      </c>
    </row>
    <row r="172" spans="2:65" s="1" customFormat="1" x14ac:dyDescent="0.2">
      <c r="B172" s="26"/>
      <c r="D172" s="204" t="s">
        <v>125</v>
      </c>
      <c r="F172" s="205" t="s">
        <v>219</v>
      </c>
      <c r="I172" s="107"/>
      <c r="L172" s="26"/>
      <c r="M172" s="108"/>
      <c r="T172" s="46"/>
      <c r="AT172" s="11" t="s">
        <v>125</v>
      </c>
      <c r="AU172" s="11" t="s">
        <v>66</v>
      </c>
    </row>
    <row r="173" spans="2:65" s="1" customFormat="1" ht="19.5" x14ac:dyDescent="0.2">
      <c r="B173" s="26"/>
      <c r="D173" s="204" t="s">
        <v>127</v>
      </c>
      <c r="F173" s="206" t="s">
        <v>151</v>
      </c>
      <c r="I173" s="107"/>
      <c r="L173" s="26"/>
      <c r="M173" s="108"/>
      <c r="T173" s="46"/>
      <c r="AT173" s="11" t="s">
        <v>127</v>
      </c>
      <c r="AU173" s="11" t="s">
        <v>66</v>
      </c>
    </row>
    <row r="174" spans="2:65" s="1" customFormat="1" ht="21.75" customHeight="1" x14ac:dyDescent="0.2">
      <c r="B174" s="26"/>
      <c r="C174" s="207" t="s">
        <v>271</v>
      </c>
      <c r="D174" s="207" t="s">
        <v>140</v>
      </c>
      <c r="E174" s="208" t="s">
        <v>752</v>
      </c>
      <c r="F174" s="209" t="s">
        <v>753</v>
      </c>
      <c r="G174" s="210" t="s">
        <v>121</v>
      </c>
      <c r="H174" s="211">
        <v>13</v>
      </c>
      <c r="I174" s="109"/>
      <c r="J174" s="215">
        <f>ROUND(I174*H174,2)</f>
        <v>0</v>
      </c>
      <c r="K174" s="110"/>
      <c r="L174" s="111"/>
      <c r="M174" s="112" t="s">
        <v>3</v>
      </c>
      <c r="N174" s="113" t="s">
        <v>37</v>
      </c>
      <c r="P174" s="103">
        <f>O174*H174</f>
        <v>0</v>
      </c>
      <c r="Q174" s="103">
        <v>0</v>
      </c>
      <c r="R174" s="103">
        <f>Q174*H174</f>
        <v>0</v>
      </c>
      <c r="S174" s="103">
        <v>0</v>
      </c>
      <c r="T174" s="104">
        <f>S174*H174</f>
        <v>0</v>
      </c>
      <c r="AR174" s="105" t="s">
        <v>143</v>
      </c>
      <c r="AT174" s="105" t="s">
        <v>140</v>
      </c>
      <c r="AU174" s="105" t="s">
        <v>66</v>
      </c>
      <c r="AY174" s="11" t="s">
        <v>123</v>
      </c>
      <c r="BE174" s="106">
        <f>IF(N174="základní",J174,0)</f>
        <v>0</v>
      </c>
      <c r="BF174" s="106">
        <f>IF(N174="snížená",J174,0)</f>
        <v>0</v>
      </c>
      <c r="BG174" s="106">
        <f>IF(N174="zákl. přenesená",J174,0)</f>
        <v>0</v>
      </c>
      <c r="BH174" s="106">
        <f>IF(N174="sníž. přenesená",J174,0)</f>
        <v>0</v>
      </c>
      <c r="BI174" s="106">
        <f>IF(N174="nulová",J174,0)</f>
        <v>0</v>
      </c>
      <c r="BJ174" s="11" t="s">
        <v>74</v>
      </c>
      <c r="BK174" s="106">
        <f>ROUND(I174*H174,2)</f>
        <v>0</v>
      </c>
      <c r="BL174" s="11" t="s">
        <v>122</v>
      </c>
      <c r="BM174" s="105" t="s">
        <v>754</v>
      </c>
    </row>
    <row r="175" spans="2:65" s="1" customFormat="1" x14ac:dyDescent="0.2">
      <c r="B175" s="26"/>
      <c r="D175" s="204" t="s">
        <v>125</v>
      </c>
      <c r="F175" s="205" t="s">
        <v>753</v>
      </c>
      <c r="I175" s="107"/>
      <c r="L175" s="26"/>
      <c r="M175" s="108"/>
      <c r="T175" s="46"/>
      <c r="AT175" s="11" t="s">
        <v>125</v>
      </c>
      <c r="AU175" s="11" t="s">
        <v>66</v>
      </c>
    </row>
    <row r="176" spans="2:65" s="1" customFormat="1" ht="19.5" x14ac:dyDescent="0.2">
      <c r="B176" s="26"/>
      <c r="D176" s="204" t="s">
        <v>127</v>
      </c>
      <c r="F176" s="206" t="s">
        <v>709</v>
      </c>
      <c r="I176" s="107"/>
      <c r="L176" s="26"/>
      <c r="M176" s="108"/>
      <c r="T176" s="46"/>
      <c r="AT176" s="11" t="s">
        <v>127</v>
      </c>
      <c r="AU176" s="11" t="s">
        <v>66</v>
      </c>
    </row>
    <row r="177" spans="2:65" s="1" customFormat="1" ht="21.75" customHeight="1" x14ac:dyDescent="0.2">
      <c r="B177" s="26"/>
      <c r="C177" s="199" t="s">
        <v>275</v>
      </c>
      <c r="D177" s="199" t="s">
        <v>118</v>
      </c>
      <c r="E177" s="200" t="s">
        <v>755</v>
      </c>
      <c r="F177" s="201" t="s">
        <v>756</v>
      </c>
      <c r="G177" s="202" t="s">
        <v>121</v>
      </c>
      <c r="H177" s="203">
        <v>5</v>
      </c>
      <c r="I177" s="99"/>
      <c r="J177" s="214">
        <f>ROUND(I177*H177,2)</f>
        <v>0</v>
      </c>
      <c r="K177" s="100"/>
      <c r="L177" s="26"/>
      <c r="M177" s="101" t="s">
        <v>3</v>
      </c>
      <c r="N177" s="102" t="s">
        <v>37</v>
      </c>
      <c r="P177" s="103">
        <f>O177*H177</f>
        <v>0</v>
      </c>
      <c r="Q177" s="103">
        <v>0</v>
      </c>
      <c r="R177" s="103">
        <f>Q177*H177</f>
        <v>0</v>
      </c>
      <c r="S177" s="103">
        <v>0</v>
      </c>
      <c r="T177" s="104">
        <f>S177*H177</f>
        <v>0</v>
      </c>
      <c r="AR177" s="105" t="s">
        <v>122</v>
      </c>
      <c r="AT177" s="105" t="s">
        <v>118</v>
      </c>
      <c r="AU177" s="105" t="s">
        <v>66</v>
      </c>
      <c r="AY177" s="11" t="s">
        <v>123</v>
      </c>
      <c r="BE177" s="106">
        <f>IF(N177="základní",J177,0)</f>
        <v>0</v>
      </c>
      <c r="BF177" s="106">
        <f>IF(N177="snížená",J177,0)</f>
        <v>0</v>
      </c>
      <c r="BG177" s="106">
        <f>IF(N177="zákl. přenesená",J177,0)</f>
        <v>0</v>
      </c>
      <c r="BH177" s="106">
        <f>IF(N177="sníž. přenesená",J177,0)</f>
        <v>0</v>
      </c>
      <c r="BI177" s="106">
        <f>IF(N177="nulová",J177,0)</f>
        <v>0</v>
      </c>
      <c r="BJ177" s="11" t="s">
        <v>74</v>
      </c>
      <c r="BK177" s="106">
        <f>ROUND(I177*H177,2)</f>
        <v>0</v>
      </c>
      <c r="BL177" s="11" t="s">
        <v>122</v>
      </c>
      <c r="BM177" s="105" t="s">
        <v>757</v>
      </c>
    </row>
    <row r="178" spans="2:65" s="1" customFormat="1" x14ac:dyDescent="0.2">
      <c r="B178" s="26"/>
      <c r="D178" s="204" t="s">
        <v>125</v>
      </c>
      <c r="F178" s="205" t="s">
        <v>756</v>
      </c>
      <c r="I178" s="107"/>
      <c r="L178" s="26"/>
      <c r="M178" s="108"/>
      <c r="T178" s="46"/>
      <c r="AT178" s="11" t="s">
        <v>125</v>
      </c>
      <c r="AU178" s="11" t="s">
        <v>66</v>
      </c>
    </row>
    <row r="179" spans="2:65" s="1" customFormat="1" ht="21.75" customHeight="1" x14ac:dyDescent="0.2">
      <c r="B179" s="26"/>
      <c r="C179" s="207" t="s">
        <v>279</v>
      </c>
      <c r="D179" s="207" t="s">
        <v>140</v>
      </c>
      <c r="E179" s="208" t="s">
        <v>214</v>
      </c>
      <c r="F179" s="209" t="s">
        <v>215</v>
      </c>
      <c r="G179" s="210" t="s">
        <v>121</v>
      </c>
      <c r="H179" s="211">
        <v>1</v>
      </c>
      <c r="I179" s="109"/>
      <c r="J179" s="215">
        <f>ROUND(I179*H179,2)</f>
        <v>0</v>
      </c>
      <c r="K179" s="110"/>
      <c r="L179" s="111"/>
      <c r="M179" s="112" t="s">
        <v>3</v>
      </c>
      <c r="N179" s="113" t="s">
        <v>37</v>
      </c>
      <c r="P179" s="103">
        <f>O179*H179</f>
        <v>0</v>
      </c>
      <c r="Q179" s="103">
        <v>0</v>
      </c>
      <c r="R179" s="103">
        <f>Q179*H179</f>
        <v>0</v>
      </c>
      <c r="S179" s="103">
        <v>0</v>
      </c>
      <c r="T179" s="104">
        <f>S179*H179</f>
        <v>0</v>
      </c>
      <c r="AR179" s="105" t="s">
        <v>143</v>
      </c>
      <c r="AT179" s="105" t="s">
        <v>140</v>
      </c>
      <c r="AU179" s="105" t="s">
        <v>66</v>
      </c>
      <c r="AY179" s="11" t="s">
        <v>123</v>
      </c>
      <c r="BE179" s="106">
        <f>IF(N179="základní",J179,0)</f>
        <v>0</v>
      </c>
      <c r="BF179" s="106">
        <f>IF(N179="snížená",J179,0)</f>
        <v>0</v>
      </c>
      <c r="BG179" s="106">
        <f>IF(N179="zákl. přenesená",J179,0)</f>
        <v>0</v>
      </c>
      <c r="BH179" s="106">
        <f>IF(N179="sníž. přenesená",J179,0)</f>
        <v>0</v>
      </c>
      <c r="BI179" s="106">
        <f>IF(N179="nulová",J179,0)</f>
        <v>0</v>
      </c>
      <c r="BJ179" s="11" t="s">
        <v>74</v>
      </c>
      <c r="BK179" s="106">
        <f>ROUND(I179*H179,2)</f>
        <v>0</v>
      </c>
      <c r="BL179" s="11" t="s">
        <v>122</v>
      </c>
      <c r="BM179" s="105" t="s">
        <v>758</v>
      </c>
    </row>
    <row r="180" spans="2:65" s="1" customFormat="1" x14ac:dyDescent="0.2">
      <c r="B180" s="26"/>
      <c r="D180" s="204" t="s">
        <v>125</v>
      </c>
      <c r="F180" s="205" t="s">
        <v>215</v>
      </c>
      <c r="I180" s="107"/>
      <c r="L180" s="26"/>
      <c r="M180" s="108"/>
      <c r="T180" s="46"/>
      <c r="AT180" s="11" t="s">
        <v>125</v>
      </c>
      <c r="AU180" s="11" t="s">
        <v>66</v>
      </c>
    </row>
    <row r="181" spans="2:65" s="1" customFormat="1" ht="19.5" x14ac:dyDescent="0.2">
      <c r="B181" s="26"/>
      <c r="D181" s="204" t="s">
        <v>127</v>
      </c>
      <c r="F181" s="206" t="s">
        <v>151</v>
      </c>
      <c r="I181" s="107"/>
      <c r="L181" s="26"/>
      <c r="M181" s="108"/>
      <c r="T181" s="46"/>
      <c r="AT181" s="11" t="s">
        <v>127</v>
      </c>
      <c r="AU181" s="11" t="s">
        <v>66</v>
      </c>
    </row>
    <row r="182" spans="2:65" s="1" customFormat="1" ht="21.75" customHeight="1" x14ac:dyDescent="0.2">
      <c r="B182" s="26"/>
      <c r="C182" s="207" t="s">
        <v>283</v>
      </c>
      <c r="D182" s="207" t="s">
        <v>140</v>
      </c>
      <c r="E182" s="208" t="s">
        <v>759</v>
      </c>
      <c r="F182" s="209" t="s">
        <v>760</v>
      </c>
      <c r="G182" s="210" t="s">
        <v>121</v>
      </c>
      <c r="H182" s="211">
        <v>4</v>
      </c>
      <c r="I182" s="109"/>
      <c r="J182" s="215">
        <f>ROUND(I182*H182,2)</f>
        <v>0</v>
      </c>
      <c r="K182" s="110"/>
      <c r="L182" s="111"/>
      <c r="M182" s="112" t="s">
        <v>3</v>
      </c>
      <c r="N182" s="113" t="s">
        <v>37</v>
      </c>
      <c r="P182" s="103">
        <f>O182*H182</f>
        <v>0</v>
      </c>
      <c r="Q182" s="103">
        <v>0</v>
      </c>
      <c r="R182" s="103">
        <f>Q182*H182</f>
        <v>0</v>
      </c>
      <c r="S182" s="103">
        <v>0</v>
      </c>
      <c r="T182" s="104">
        <f>S182*H182</f>
        <v>0</v>
      </c>
      <c r="AR182" s="105" t="s">
        <v>143</v>
      </c>
      <c r="AT182" s="105" t="s">
        <v>140</v>
      </c>
      <c r="AU182" s="105" t="s">
        <v>66</v>
      </c>
      <c r="AY182" s="11" t="s">
        <v>123</v>
      </c>
      <c r="BE182" s="106">
        <f>IF(N182="základní",J182,0)</f>
        <v>0</v>
      </c>
      <c r="BF182" s="106">
        <f>IF(N182="snížená",J182,0)</f>
        <v>0</v>
      </c>
      <c r="BG182" s="106">
        <f>IF(N182="zákl. přenesená",J182,0)</f>
        <v>0</v>
      </c>
      <c r="BH182" s="106">
        <f>IF(N182="sníž. přenesená",J182,0)</f>
        <v>0</v>
      </c>
      <c r="BI182" s="106">
        <f>IF(N182="nulová",J182,0)</f>
        <v>0</v>
      </c>
      <c r="BJ182" s="11" t="s">
        <v>74</v>
      </c>
      <c r="BK182" s="106">
        <f>ROUND(I182*H182,2)</f>
        <v>0</v>
      </c>
      <c r="BL182" s="11" t="s">
        <v>122</v>
      </c>
      <c r="BM182" s="105" t="s">
        <v>761</v>
      </c>
    </row>
    <row r="183" spans="2:65" s="1" customFormat="1" x14ac:dyDescent="0.2">
      <c r="B183" s="26"/>
      <c r="D183" s="204" t="s">
        <v>125</v>
      </c>
      <c r="F183" s="205" t="s">
        <v>760</v>
      </c>
      <c r="I183" s="107"/>
      <c r="L183" s="26"/>
      <c r="M183" s="108"/>
      <c r="T183" s="46"/>
      <c r="AT183" s="11" t="s">
        <v>125</v>
      </c>
      <c r="AU183" s="11" t="s">
        <v>66</v>
      </c>
    </row>
    <row r="184" spans="2:65" s="1" customFormat="1" ht="16.5" customHeight="1" x14ac:dyDescent="0.2">
      <c r="B184" s="26"/>
      <c r="C184" s="199" t="s">
        <v>287</v>
      </c>
      <c r="D184" s="199" t="s">
        <v>118</v>
      </c>
      <c r="E184" s="200" t="s">
        <v>762</v>
      </c>
      <c r="F184" s="201" t="s">
        <v>763</v>
      </c>
      <c r="G184" s="202" t="s">
        <v>121</v>
      </c>
      <c r="H184" s="203">
        <v>3</v>
      </c>
      <c r="I184" s="99"/>
      <c r="J184" s="214">
        <f>ROUND(I184*H184,2)</f>
        <v>0</v>
      </c>
      <c r="K184" s="100"/>
      <c r="L184" s="26"/>
      <c r="M184" s="101" t="s">
        <v>3</v>
      </c>
      <c r="N184" s="102" t="s">
        <v>37</v>
      </c>
      <c r="P184" s="103">
        <f>O184*H184</f>
        <v>0</v>
      </c>
      <c r="Q184" s="103">
        <v>0</v>
      </c>
      <c r="R184" s="103">
        <f>Q184*H184</f>
        <v>0</v>
      </c>
      <c r="S184" s="103">
        <v>0</v>
      </c>
      <c r="T184" s="104">
        <f>S184*H184</f>
        <v>0</v>
      </c>
      <c r="AR184" s="105" t="s">
        <v>122</v>
      </c>
      <c r="AT184" s="105" t="s">
        <v>118</v>
      </c>
      <c r="AU184" s="105" t="s">
        <v>66</v>
      </c>
      <c r="AY184" s="11" t="s">
        <v>123</v>
      </c>
      <c r="BE184" s="106">
        <f>IF(N184="základní",J184,0)</f>
        <v>0</v>
      </c>
      <c r="BF184" s="106">
        <f>IF(N184="snížená",J184,0)</f>
        <v>0</v>
      </c>
      <c r="BG184" s="106">
        <f>IF(N184="zákl. přenesená",J184,0)</f>
        <v>0</v>
      </c>
      <c r="BH184" s="106">
        <f>IF(N184="sníž. přenesená",J184,0)</f>
        <v>0</v>
      </c>
      <c r="BI184" s="106">
        <f>IF(N184="nulová",J184,0)</f>
        <v>0</v>
      </c>
      <c r="BJ184" s="11" t="s">
        <v>74</v>
      </c>
      <c r="BK184" s="106">
        <f>ROUND(I184*H184,2)</f>
        <v>0</v>
      </c>
      <c r="BL184" s="11" t="s">
        <v>122</v>
      </c>
      <c r="BM184" s="105" t="s">
        <v>764</v>
      </c>
    </row>
    <row r="185" spans="2:65" s="1" customFormat="1" x14ac:dyDescent="0.2">
      <c r="B185" s="26"/>
      <c r="D185" s="204" t="s">
        <v>125</v>
      </c>
      <c r="F185" s="205" t="s">
        <v>763</v>
      </c>
      <c r="I185" s="107"/>
      <c r="L185" s="26"/>
      <c r="M185" s="108"/>
      <c r="T185" s="46"/>
      <c r="AT185" s="11" t="s">
        <v>125</v>
      </c>
      <c r="AU185" s="11" t="s">
        <v>66</v>
      </c>
    </row>
    <row r="186" spans="2:65" s="1" customFormat="1" ht="16.5" customHeight="1" x14ac:dyDescent="0.2">
      <c r="B186" s="26"/>
      <c r="C186" s="207" t="s">
        <v>291</v>
      </c>
      <c r="D186" s="207" t="s">
        <v>140</v>
      </c>
      <c r="E186" s="208" t="s">
        <v>765</v>
      </c>
      <c r="F186" s="209" t="s">
        <v>766</v>
      </c>
      <c r="G186" s="210" t="s">
        <v>121</v>
      </c>
      <c r="H186" s="211">
        <v>3</v>
      </c>
      <c r="I186" s="109"/>
      <c r="J186" s="215">
        <f>ROUND(I186*H186,2)</f>
        <v>0</v>
      </c>
      <c r="K186" s="110"/>
      <c r="L186" s="111"/>
      <c r="M186" s="112" t="s">
        <v>3</v>
      </c>
      <c r="N186" s="113" t="s">
        <v>37</v>
      </c>
      <c r="P186" s="103">
        <f>O186*H186</f>
        <v>0</v>
      </c>
      <c r="Q186" s="103">
        <v>0</v>
      </c>
      <c r="R186" s="103">
        <f>Q186*H186</f>
        <v>0</v>
      </c>
      <c r="S186" s="103">
        <v>0</v>
      </c>
      <c r="T186" s="104">
        <f>S186*H186</f>
        <v>0</v>
      </c>
      <c r="AR186" s="105" t="s">
        <v>143</v>
      </c>
      <c r="AT186" s="105" t="s">
        <v>140</v>
      </c>
      <c r="AU186" s="105" t="s">
        <v>66</v>
      </c>
      <c r="AY186" s="11" t="s">
        <v>123</v>
      </c>
      <c r="BE186" s="106">
        <f>IF(N186="základní",J186,0)</f>
        <v>0</v>
      </c>
      <c r="BF186" s="106">
        <f>IF(N186="snížená",J186,0)</f>
        <v>0</v>
      </c>
      <c r="BG186" s="106">
        <f>IF(N186="zákl. přenesená",J186,0)</f>
        <v>0</v>
      </c>
      <c r="BH186" s="106">
        <f>IF(N186="sníž. přenesená",J186,0)</f>
        <v>0</v>
      </c>
      <c r="BI186" s="106">
        <f>IF(N186="nulová",J186,0)</f>
        <v>0</v>
      </c>
      <c r="BJ186" s="11" t="s">
        <v>74</v>
      </c>
      <c r="BK186" s="106">
        <f>ROUND(I186*H186,2)</f>
        <v>0</v>
      </c>
      <c r="BL186" s="11" t="s">
        <v>122</v>
      </c>
      <c r="BM186" s="105" t="s">
        <v>767</v>
      </c>
    </row>
    <row r="187" spans="2:65" s="1" customFormat="1" x14ac:dyDescent="0.2">
      <c r="B187" s="26"/>
      <c r="D187" s="204" t="s">
        <v>125</v>
      </c>
      <c r="F187" s="205" t="s">
        <v>766</v>
      </c>
      <c r="I187" s="107"/>
      <c r="L187" s="26"/>
      <c r="M187" s="108"/>
      <c r="T187" s="46"/>
      <c r="AT187" s="11" t="s">
        <v>125</v>
      </c>
      <c r="AU187" s="11" t="s">
        <v>66</v>
      </c>
    </row>
    <row r="188" spans="2:65" s="1" customFormat="1" ht="16.5" customHeight="1" x14ac:dyDescent="0.2">
      <c r="B188" s="26"/>
      <c r="C188" s="199" t="s">
        <v>297</v>
      </c>
      <c r="D188" s="199" t="s">
        <v>118</v>
      </c>
      <c r="E188" s="200" t="s">
        <v>222</v>
      </c>
      <c r="F188" s="201" t="s">
        <v>223</v>
      </c>
      <c r="G188" s="202" t="s">
        <v>121</v>
      </c>
      <c r="H188" s="203">
        <v>2</v>
      </c>
      <c r="I188" s="99"/>
      <c r="J188" s="214">
        <f>ROUND(I188*H188,2)</f>
        <v>0</v>
      </c>
      <c r="K188" s="100"/>
      <c r="L188" s="26"/>
      <c r="M188" s="101" t="s">
        <v>3</v>
      </c>
      <c r="N188" s="102" t="s">
        <v>37</v>
      </c>
      <c r="P188" s="103">
        <f>O188*H188</f>
        <v>0</v>
      </c>
      <c r="Q188" s="103">
        <v>0</v>
      </c>
      <c r="R188" s="103">
        <f>Q188*H188</f>
        <v>0</v>
      </c>
      <c r="S188" s="103">
        <v>0</v>
      </c>
      <c r="T188" s="104">
        <f>S188*H188</f>
        <v>0</v>
      </c>
      <c r="AR188" s="105" t="s">
        <v>122</v>
      </c>
      <c r="AT188" s="105" t="s">
        <v>118</v>
      </c>
      <c r="AU188" s="105" t="s">
        <v>66</v>
      </c>
      <c r="AY188" s="11" t="s">
        <v>123</v>
      </c>
      <c r="BE188" s="106">
        <f>IF(N188="základní",J188,0)</f>
        <v>0</v>
      </c>
      <c r="BF188" s="106">
        <f>IF(N188="snížená",J188,0)</f>
        <v>0</v>
      </c>
      <c r="BG188" s="106">
        <f>IF(N188="zákl. přenesená",J188,0)</f>
        <v>0</v>
      </c>
      <c r="BH188" s="106">
        <f>IF(N188="sníž. přenesená",J188,0)</f>
        <v>0</v>
      </c>
      <c r="BI188" s="106">
        <f>IF(N188="nulová",J188,0)</f>
        <v>0</v>
      </c>
      <c r="BJ188" s="11" t="s">
        <v>74</v>
      </c>
      <c r="BK188" s="106">
        <f>ROUND(I188*H188,2)</f>
        <v>0</v>
      </c>
      <c r="BL188" s="11" t="s">
        <v>122</v>
      </c>
      <c r="BM188" s="105" t="s">
        <v>768</v>
      </c>
    </row>
    <row r="189" spans="2:65" s="1" customFormat="1" x14ac:dyDescent="0.2">
      <c r="B189" s="26"/>
      <c r="D189" s="204" t="s">
        <v>125</v>
      </c>
      <c r="F189" s="205" t="s">
        <v>223</v>
      </c>
      <c r="I189" s="107"/>
      <c r="L189" s="26"/>
      <c r="M189" s="108"/>
      <c r="T189" s="46"/>
      <c r="AT189" s="11" t="s">
        <v>125</v>
      </c>
      <c r="AU189" s="11" t="s">
        <v>66</v>
      </c>
    </row>
    <row r="190" spans="2:65" s="1" customFormat="1" ht="29.25" x14ac:dyDescent="0.2">
      <c r="B190" s="26"/>
      <c r="D190" s="204" t="s">
        <v>127</v>
      </c>
      <c r="F190" s="206" t="s">
        <v>769</v>
      </c>
      <c r="I190" s="107"/>
      <c r="L190" s="26"/>
      <c r="M190" s="108"/>
      <c r="T190" s="46"/>
      <c r="AT190" s="11" t="s">
        <v>127</v>
      </c>
      <c r="AU190" s="11" t="s">
        <v>66</v>
      </c>
    </row>
    <row r="191" spans="2:65" s="1" customFormat="1" ht="16.5" customHeight="1" x14ac:dyDescent="0.2">
      <c r="B191" s="26"/>
      <c r="C191" s="207" t="s">
        <v>301</v>
      </c>
      <c r="D191" s="207" t="s">
        <v>140</v>
      </c>
      <c r="E191" s="208" t="s">
        <v>232</v>
      </c>
      <c r="F191" s="209" t="s">
        <v>233</v>
      </c>
      <c r="G191" s="210" t="s">
        <v>121</v>
      </c>
      <c r="H191" s="211">
        <v>1</v>
      </c>
      <c r="I191" s="109"/>
      <c r="J191" s="215">
        <f>ROUND(I191*H191,2)</f>
        <v>0</v>
      </c>
      <c r="K191" s="110"/>
      <c r="L191" s="111"/>
      <c r="M191" s="112" t="s">
        <v>3</v>
      </c>
      <c r="N191" s="113" t="s">
        <v>37</v>
      </c>
      <c r="P191" s="103">
        <f>O191*H191</f>
        <v>0</v>
      </c>
      <c r="Q191" s="103">
        <v>0</v>
      </c>
      <c r="R191" s="103">
        <f>Q191*H191</f>
        <v>0</v>
      </c>
      <c r="S191" s="103">
        <v>0</v>
      </c>
      <c r="T191" s="104">
        <f>S191*H191</f>
        <v>0</v>
      </c>
      <c r="AR191" s="105" t="s">
        <v>143</v>
      </c>
      <c r="AT191" s="105" t="s">
        <v>140</v>
      </c>
      <c r="AU191" s="105" t="s">
        <v>66</v>
      </c>
      <c r="AY191" s="11" t="s">
        <v>123</v>
      </c>
      <c r="BE191" s="106">
        <f>IF(N191="základní",J191,0)</f>
        <v>0</v>
      </c>
      <c r="BF191" s="106">
        <f>IF(N191="snížená",J191,0)</f>
        <v>0</v>
      </c>
      <c r="BG191" s="106">
        <f>IF(N191="zákl. přenesená",J191,0)</f>
        <v>0</v>
      </c>
      <c r="BH191" s="106">
        <f>IF(N191="sníž. přenesená",J191,0)</f>
        <v>0</v>
      </c>
      <c r="BI191" s="106">
        <f>IF(N191="nulová",J191,0)</f>
        <v>0</v>
      </c>
      <c r="BJ191" s="11" t="s">
        <v>74</v>
      </c>
      <c r="BK191" s="106">
        <f>ROUND(I191*H191,2)</f>
        <v>0</v>
      </c>
      <c r="BL191" s="11" t="s">
        <v>122</v>
      </c>
      <c r="BM191" s="105" t="s">
        <v>770</v>
      </c>
    </row>
    <row r="192" spans="2:65" s="1" customFormat="1" x14ac:dyDescent="0.2">
      <c r="B192" s="26"/>
      <c r="D192" s="204" t="s">
        <v>125</v>
      </c>
      <c r="F192" s="205" t="s">
        <v>233</v>
      </c>
      <c r="I192" s="107"/>
      <c r="L192" s="26"/>
      <c r="M192" s="108"/>
      <c r="T192" s="46"/>
      <c r="AT192" s="11" t="s">
        <v>125</v>
      </c>
      <c r="AU192" s="11" t="s">
        <v>66</v>
      </c>
    </row>
    <row r="193" spans="2:65" s="1" customFormat="1" ht="19.5" x14ac:dyDescent="0.2">
      <c r="B193" s="26"/>
      <c r="D193" s="204" t="s">
        <v>127</v>
      </c>
      <c r="F193" s="206" t="s">
        <v>709</v>
      </c>
      <c r="I193" s="107"/>
      <c r="L193" s="26"/>
      <c r="M193" s="108"/>
      <c r="T193" s="46"/>
      <c r="AT193" s="11" t="s">
        <v>127</v>
      </c>
      <c r="AU193" s="11" t="s">
        <v>66</v>
      </c>
    </row>
    <row r="194" spans="2:65" s="1" customFormat="1" ht="37.9" customHeight="1" x14ac:dyDescent="0.2">
      <c r="B194" s="26"/>
      <c r="C194" s="207" t="s">
        <v>305</v>
      </c>
      <c r="D194" s="207" t="s">
        <v>140</v>
      </c>
      <c r="E194" s="208" t="s">
        <v>227</v>
      </c>
      <c r="F194" s="209" t="s">
        <v>228</v>
      </c>
      <c r="G194" s="210" t="s">
        <v>121</v>
      </c>
      <c r="H194" s="211">
        <v>1</v>
      </c>
      <c r="I194" s="109"/>
      <c r="J194" s="215">
        <f>ROUND(I194*H194,2)</f>
        <v>0</v>
      </c>
      <c r="K194" s="110"/>
      <c r="L194" s="111"/>
      <c r="M194" s="112" t="s">
        <v>3</v>
      </c>
      <c r="N194" s="113" t="s">
        <v>37</v>
      </c>
      <c r="P194" s="103">
        <f>O194*H194</f>
        <v>0</v>
      </c>
      <c r="Q194" s="103">
        <v>0</v>
      </c>
      <c r="R194" s="103">
        <f>Q194*H194</f>
        <v>0</v>
      </c>
      <c r="S194" s="103">
        <v>0</v>
      </c>
      <c r="T194" s="104">
        <f>S194*H194</f>
        <v>0</v>
      </c>
      <c r="AR194" s="105" t="s">
        <v>143</v>
      </c>
      <c r="AT194" s="105" t="s">
        <v>140</v>
      </c>
      <c r="AU194" s="105" t="s">
        <v>66</v>
      </c>
      <c r="AY194" s="11" t="s">
        <v>123</v>
      </c>
      <c r="BE194" s="106">
        <f>IF(N194="základní",J194,0)</f>
        <v>0</v>
      </c>
      <c r="BF194" s="106">
        <f>IF(N194="snížená",J194,0)</f>
        <v>0</v>
      </c>
      <c r="BG194" s="106">
        <f>IF(N194="zákl. přenesená",J194,0)</f>
        <v>0</v>
      </c>
      <c r="BH194" s="106">
        <f>IF(N194="sníž. přenesená",J194,0)</f>
        <v>0</v>
      </c>
      <c r="BI194" s="106">
        <f>IF(N194="nulová",J194,0)</f>
        <v>0</v>
      </c>
      <c r="BJ194" s="11" t="s">
        <v>74</v>
      </c>
      <c r="BK194" s="106">
        <f>ROUND(I194*H194,2)</f>
        <v>0</v>
      </c>
      <c r="BL194" s="11" t="s">
        <v>122</v>
      </c>
      <c r="BM194" s="105" t="s">
        <v>771</v>
      </c>
    </row>
    <row r="195" spans="2:65" s="1" customFormat="1" ht="19.5" x14ac:dyDescent="0.2">
      <c r="B195" s="26"/>
      <c r="D195" s="204" t="s">
        <v>125</v>
      </c>
      <c r="F195" s="205" t="s">
        <v>228</v>
      </c>
      <c r="I195" s="107"/>
      <c r="L195" s="26"/>
      <c r="M195" s="108"/>
      <c r="T195" s="46"/>
      <c r="AT195" s="11" t="s">
        <v>125</v>
      </c>
      <c r="AU195" s="11" t="s">
        <v>66</v>
      </c>
    </row>
    <row r="196" spans="2:65" s="1" customFormat="1" ht="29.25" x14ac:dyDescent="0.2">
      <c r="B196" s="26"/>
      <c r="D196" s="204" t="s">
        <v>127</v>
      </c>
      <c r="F196" s="206" t="s">
        <v>741</v>
      </c>
      <c r="I196" s="107"/>
      <c r="L196" s="26"/>
      <c r="M196" s="108"/>
      <c r="T196" s="46"/>
      <c r="AT196" s="11" t="s">
        <v>127</v>
      </c>
      <c r="AU196" s="11" t="s">
        <v>66</v>
      </c>
    </row>
    <row r="197" spans="2:65" s="1" customFormat="1" ht="16.5" customHeight="1" x14ac:dyDescent="0.2">
      <c r="B197" s="26"/>
      <c r="C197" s="199" t="s">
        <v>310</v>
      </c>
      <c r="D197" s="199" t="s">
        <v>118</v>
      </c>
      <c r="E197" s="200" t="s">
        <v>772</v>
      </c>
      <c r="F197" s="201" t="s">
        <v>773</v>
      </c>
      <c r="G197" s="202" t="s">
        <v>121</v>
      </c>
      <c r="H197" s="203">
        <v>10</v>
      </c>
      <c r="I197" s="99"/>
      <c r="J197" s="214">
        <f>ROUND(I197*H197,2)</f>
        <v>0</v>
      </c>
      <c r="K197" s="100"/>
      <c r="L197" s="26"/>
      <c r="M197" s="101" t="s">
        <v>3</v>
      </c>
      <c r="N197" s="102" t="s">
        <v>37</v>
      </c>
      <c r="P197" s="103">
        <f>O197*H197</f>
        <v>0</v>
      </c>
      <c r="Q197" s="103">
        <v>0</v>
      </c>
      <c r="R197" s="103">
        <f>Q197*H197</f>
        <v>0</v>
      </c>
      <c r="S197" s="103">
        <v>0</v>
      </c>
      <c r="T197" s="104">
        <f>S197*H197</f>
        <v>0</v>
      </c>
      <c r="AR197" s="105" t="s">
        <v>122</v>
      </c>
      <c r="AT197" s="105" t="s">
        <v>118</v>
      </c>
      <c r="AU197" s="105" t="s">
        <v>66</v>
      </c>
      <c r="AY197" s="11" t="s">
        <v>123</v>
      </c>
      <c r="BE197" s="106">
        <f>IF(N197="základní",J197,0)</f>
        <v>0</v>
      </c>
      <c r="BF197" s="106">
        <f>IF(N197="snížená",J197,0)</f>
        <v>0</v>
      </c>
      <c r="BG197" s="106">
        <f>IF(N197="zákl. přenesená",J197,0)</f>
        <v>0</v>
      </c>
      <c r="BH197" s="106">
        <f>IF(N197="sníž. přenesená",J197,0)</f>
        <v>0</v>
      </c>
      <c r="BI197" s="106">
        <f>IF(N197="nulová",J197,0)</f>
        <v>0</v>
      </c>
      <c r="BJ197" s="11" t="s">
        <v>74</v>
      </c>
      <c r="BK197" s="106">
        <f>ROUND(I197*H197,2)</f>
        <v>0</v>
      </c>
      <c r="BL197" s="11" t="s">
        <v>122</v>
      </c>
      <c r="BM197" s="105" t="s">
        <v>774</v>
      </c>
    </row>
    <row r="198" spans="2:65" s="1" customFormat="1" x14ac:dyDescent="0.2">
      <c r="B198" s="26"/>
      <c r="D198" s="204" t="s">
        <v>125</v>
      </c>
      <c r="F198" s="205" t="s">
        <v>773</v>
      </c>
      <c r="I198" s="107"/>
      <c r="L198" s="26"/>
      <c r="M198" s="108"/>
      <c r="T198" s="46"/>
      <c r="AT198" s="11" t="s">
        <v>125</v>
      </c>
      <c r="AU198" s="11" t="s">
        <v>66</v>
      </c>
    </row>
    <row r="199" spans="2:65" s="1" customFormat="1" ht="19.5" x14ac:dyDescent="0.2">
      <c r="B199" s="26"/>
      <c r="D199" s="204" t="s">
        <v>127</v>
      </c>
      <c r="F199" s="206" t="s">
        <v>775</v>
      </c>
      <c r="I199" s="107"/>
      <c r="L199" s="26"/>
      <c r="M199" s="108"/>
      <c r="T199" s="46"/>
      <c r="AT199" s="11" t="s">
        <v>127</v>
      </c>
      <c r="AU199" s="11" t="s">
        <v>66</v>
      </c>
    </row>
    <row r="200" spans="2:65" s="1" customFormat="1" ht="24.2" customHeight="1" x14ac:dyDescent="0.2">
      <c r="B200" s="26"/>
      <c r="C200" s="207" t="s">
        <v>315</v>
      </c>
      <c r="D200" s="207" t="s">
        <v>140</v>
      </c>
      <c r="E200" s="208" t="s">
        <v>776</v>
      </c>
      <c r="F200" s="209" t="s">
        <v>777</v>
      </c>
      <c r="G200" s="210" t="s">
        <v>121</v>
      </c>
      <c r="H200" s="211">
        <v>3</v>
      </c>
      <c r="I200" s="109"/>
      <c r="J200" s="215">
        <f>ROUND(I200*H200,2)</f>
        <v>0</v>
      </c>
      <c r="K200" s="110"/>
      <c r="L200" s="111"/>
      <c r="M200" s="112" t="s">
        <v>3</v>
      </c>
      <c r="N200" s="113" t="s">
        <v>37</v>
      </c>
      <c r="P200" s="103">
        <f>O200*H200</f>
        <v>0</v>
      </c>
      <c r="Q200" s="103">
        <v>0</v>
      </c>
      <c r="R200" s="103">
        <f>Q200*H200</f>
        <v>0</v>
      </c>
      <c r="S200" s="103">
        <v>0</v>
      </c>
      <c r="T200" s="104">
        <f>S200*H200</f>
        <v>0</v>
      </c>
      <c r="AR200" s="105" t="s">
        <v>143</v>
      </c>
      <c r="AT200" s="105" t="s">
        <v>140</v>
      </c>
      <c r="AU200" s="105" t="s">
        <v>66</v>
      </c>
      <c r="AY200" s="11" t="s">
        <v>123</v>
      </c>
      <c r="BE200" s="106">
        <f>IF(N200="základní",J200,0)</f>
        <v>0</v>
      </c>
      <c r="BF200" s="106">
        <f>IF(N200="snížená",J200,0)</f>
        <v>0</v>
      </c>
      <c r="BG200" s="106">
        <f>IF(N200="zákl. přenesená",J200,0)</f>
        <v>0</v>
      </c>
      <c r="BH200" s="106">
        <f>IF(N200="sníž. přenesená",J200,0)</f>
        <v>0</v>
      </c>
      <c r="BI200" s="106">
        <f>IF(N200="nulová",J200,0)</f>
        <v>0</v>
      </c>
      <c r="BJ200" s="11" t="s">
        <v>74</v>
      </c>
      <c r="BK200" s="106">
        <f>ROUND(I200*H200,2)</f>
        <v>0</v>
      </c>
      <c r="BL200" s="11" t="s">
        <v>122</v>
      </c>
      <c r="BM200" s="105" t="s">
        <v>778</v>
      </c>
    </row>
    <row r="201" spans="2:65" s="1" customFormat="1" ht="19.5" x14ac:dyDescent="0.2">
      <c r="B201" s="26"/>
      <c r="D201" s="204" t="s">
        <v>125</v>
      </c>
      <c r="F201" s="205" t="s">
        <v>777</v>
      </c>
      <c r="I201" s="107"/>
      <c r="L201" s="26"/>
      <c r="M201" s="108"/>
      <c r="T201" s="46"/>
      <c r="AT201" s="11" t="s">
        <v>125</v>
      </c>
      <c r="AU201" s="11" t="s">
        <v>66</v>
      </c>
    </row>
    <row r="202" spans="2:65" s="1" customFormat="1" ht="19.5" x14ac:dyDescent="0.2">
      <c r="B202" s="26"/>
      <c r="D202" s="204" t="s">
        <v>127</v>
      </c>
      <c r="F202" s="206" t="s">
        <v>779</v>
      </c>
      <c r="I202" s="107"/>
      <c r="L202" s="26"/>
      <c r="M202" s="108"/>
      <c r="T202" s="46"/>
      <c r="AT202" s="11" t="s">
        <v>127</v>
      </c>
      <c r="AU202" s="11" t="s">
        <v>66</v>
      </c>
    </row>
    <row r="203" spans="2:65" s="1" customFormat="1" ht="16.5" customHeight="1" x14ac:dyDescent="0.2">
      <c r="B203" s="26"/>
      <c r="C203" s="207" t="s">
        <v>321</v>
      </c>
      <c r="D203" s="207" t="s">
        <v>140</v>
      </c>
      <c r="E203" s="208" t="s">
        <v>780</v>
      </c>
      <c r="F203" s="209" t="s">
        <v>781</v>
      </c>
      <c r="G203" s="210" t="s">
        <v>121</v>
      </c>
      <c r="H203" s="211">
        <v>3</v>
      </c>
      <c r="I203" s="109"/>
      <c r="J203" s="215">
        <f>ROUND(I203*H203,2)</f>
        <v>0</v>
      </c>
      <c r="K203" s="110"/>
      <c r="L203" s="111"/>
      <c r="M203" s="112" t="s">
        <v>3</v>
      </c>
      <c r="N203" s="113" t="s">
        <v>37</v>
      </c>
      <c r="P203" s="103">
        <f>O203*H203</f>
        <v>0</v>
      </c>
      <c r="Q203" s="103">
        <v>0</v>
      </c>
      <c r="R203" s="103">
        <f>Q203*H203</f>
        <v>0</v>
      </c>
      <c r="S203" s="103">
        <v>0</v>
      </c>
      <c r="T203" s="104">
        <f>S203*H203</f>
        <v>0</v>
      </c>
      <c r="AR203" s="105" t="s">
        <v>143</v>
      </c>
      <c r="AT203" s="105" t="s">
        <v>140</v>
      </c>
      <c r="AU203" s="105" t="s">
        <v>66</v>
      </c>
      <c r="AY203" s="11" t="s">
        <v>123</v>
      </c>
      <c r="BE203" s="106">
        <f>IF(N203="základní",J203,0)</f>
        <v>0</v>
      </c>
      <c r="BF203" s="106">
        <f>IF(N203="snížená",J203,0)</f>
        <v>0</v>
      </c>
      <c r="BG203" s="106">
        <f>IF(N203="zákl. přenesená",J203,0)</f>
        <v>0</v>
      </c>
      <c r="BH203" s="106">
        <f>IF(N203="sníž. přenesená",J203,0)</f>
        <v>0</v>
      </c>
      <c r="BI203" s="106">
        <f>IF(N203="nulová",J203,0)</f>
        <v>0</v>
      </c>
      <c r="BJ203" s="11" t="s">
        <v>74</v>
      </c>
      <c r="BK203" s="106">
        <f>ROUND(I203*H203,2)</f>
        <v>0</v>
      </c>
      <c r="BL203" s="11" t="s">
        <v>122</v>
      </c>
      <c r="BM203" s="105" t="s">
        <v>782</v>
      </c>
    </row>
    <row r="204" spans="2:65" s="1" customFormat="1" x14ac:dyDescent="0.2">
      <c r="B204" s="26"/>
      <c r="D204" s="204" t="s">
        <v>125</v>
      </c>
      <c r="F204" s="205" t="s">
        <v>781</v>
      </c>
      <c r="I204" s="107"/>
      <c r="L204" s="26"/>
      <c r="M204" s="108"/>
      <c r="T204" s="46"/>
      <c r="AT204" s="11" t="s">
        <v>125</v>
      </c>
      <c r="AU204" s="11" t="s">
        <v>66</v>
      </c>
    </row>
    <row r="205" spans="2:65" s="1" customFormat="1" ht="19.5" x14ac:dyDescent="0.2">
      <c r="B205" s="26"/>
      <c r="D205" s="204" t="s">
        <v>127</v>
      </c>
      <c r="F205" s="206" t="s">
        <v>783</v>
      </c>
      <c r="I205" s="107"/>
      <c r="L205" s="26"/>
      <c r="M205" s="108"/>
      <c r="T205" s="46"/>
      <c r="AT205" s="11" t="s">
        <v>127</v>
      </c>
      <c r="AU205" s="11" t="s">
        <v>66</v>
      </c>
    </row>
    <row r="206" spans="2:65" s="1" customFormat="1" ht="16.5" customHeight="1" x14ac:dyDescent="0.2">
      <c r="B206" s="26"/>
      <c r="C206" s="207" t="s">
        <v>325</v>
      </c>
      <c r="D206" s="207" t="s">
        <v>140</v>
      </c>
      <c r="E206" s="208" t="s">
        <v>784</v>
      </c>
      <c r="F206" s="209" t="s">
        <v>785</v>
      </c>
      <c r="G206" s="210" t="s">
        <v>121</v>
      </c>
      <c r="H206" s="211">
        <v>2</v>
      </c>
      <c r="I206" s="109"/>
      <c r="J206" s="215">
        <f>ROUND(I206*H206,2)</f>
        <v>0</v>
      </c>
      <c r="K206" s="110"/>
      <c r="L206" s="111"/>
      <c r="M206" s="112" t="s">
        <v>3</v>
      </c>
      <c r="N206" s="113" t="s">
        <v>37</v>
      </c>
      <c r="P206" s="103">
        <f>O206*H206</f>
        <v>0</v>
      </c>
      <c r="Q206" s="103">
        <v>0</v>
      </c>
      <c r="R206" s="103">
        <f>Q206*H206</f>
        <v>0</v>
      </c>
      <c r="S206" s="103">
        <v>0</v>
      </c>
      <c r="T206" s="104">
        <f>S206*H206</f>
        <v>0</v>
      </c>
      <c r="AR206" s="105" t="s">
        <v>143</v>
      </c>
      <c r="AT206" s="105" t="s">
        <v>140</v>
      </c>
      <c r="AU206" s="105" t="s">
        <v>66</v>
      </c>
      <c r="AY206" s="11" t="s">
        <v>123</v>
      </c>
      <c r="BE206" s="106">
        <f>IF(N206="základní",J206,0)</f>
        <v>0</v>
      </c>
      <c r="BF206" s="106">
        <f>IF(N206="snížená",J206,0)</f>
        <v>0</v>
      </c>
      <c r="BG206" s="106">
        <f>IF(N206="zákl. přenesená",J206,0)</f>
        <v>0</v>
      </c>
      <c r="BH206" s="106">
        <f>IF(N206="sníž. přenesená",J206,0)</f>
        <v>0</v>
      </c>
      <c r="BI206" s="106">
        <f>IF(N206="nulová",J206,0)</f>
        <v>0</v>
      </c>
      <c r="BJ206" s="11" t="s">
        <v>74</v>
      </c>
      <c r="BK206" s="106">
        <f>ROUND(I206*H206,2)</f>
        <v>0</v>
      </c>
      <c r="BL206" s="11" t="s">
        <v>122</v>
      </c>
      <c r="BM206" s="105" t="s">
        <v>786</v>
      </c>
    </row>
    <row r="207" spans="2:65" s="1" customFormat="1" x14ac:dyDescent="0.2">
      <c r="B207" s="26"/>
      <c r="D207" s="204" t="s">
        <v>125</v>
      </c>
      <c r="F207" s="205" t="s">
        <v>785</v>
      </c>
      <c r="I207" s="107"/>
      <c r="L207" s="26"/>
      <c r="M207" s="108"/>
      <c r="T207" s="46"/>
      <c r="AT207" s="11" t="s">
        <v>125</v>
      </c>
      <c r="AU207" s="11" t="s">
        <v>66</v>
      </c>
    </row>
    <row r="208" spans="2:65" s="1" customFormat="1" ht="19.5" x14ac:dyDescent="0.2">
      <c r="B208" s="26"/>
      <c r="D208" s="204" t="s">
        <v>127</v>
      </c>
      <c r="F208" s="206" t="s">
        <v>787</v>
      </c>
      <c r="I208" s="107"/>
      <c r="L208" s="26"/>
      <c r="M208" s="108"/>
      <c r="T208" s="46"/>
      <c r="AT208" s="11" t="s">
        <v>127</v>
      </c>
      <c r="AU208" s="11" t="s">
        <v>66</v>
      </c>
    </row>
    <row r="209" spans="2:65" s="1" customFormat="1" ht="24.2" customHeight="1" x14ac:dyDescent="0.2">
      <c r="B209" s="26"/>
      <c r="C209" s="207" t="s">
        <v>330</v>
      </c>
      <c r="D209" s="207" t="s">
        <v>140</v>
      </c>
      <c r="E209" s="208" t="s">
        <v>788</v>
      </c>
      <c r="F209" s="209" t="s">
        <v>789</v>
      </c>
      <c r="G209" s="210" t="s">
        <v>121</v>
      </c>
      <c r="H209" s="211">
        <v>2</v>
      </c>
      <c r="I209" s="109"/>
      <c r="J209" s="215">
        <f>ROUND(I209*H209,2)</f>
        <v>0</v>
      </c>
      <c r="K209" s="110"/>
      <c r="L209" s="111"/>
      <c r="M209" s="112" t="s">
        <v>3</v>
      </c>
      <c r="N209" s="113" t="s">
        <v>37</v>
      </c>
      <c r="P209" s="103">
        <f>O209*H209</f>
        <v>0</v>
      </c>
      <c r="Q209" s="103">
        <v>0</v>
      </c>
      <c r="R209" s="103">
        <f>Q209*H209</f>
        <v>0</v>
      </c>
      <c r="S209" s="103">
        <v>0</v>
      </c>
      <c r="T209" s="104">
        <f>S209*H209</f>
        <v>0</v>
      </c>
      <c r="AR209" s="105" t="s">
        <v>143</v>
      </c>
      <c r="AT209" s="105" t="s">
        <v>140</v>
      </c>
      <c r="AU209" s="105" t="s">
        <v>66</v>
      </c>
      <c r="AY209" s="11" t="s">
        <v>123</v>
      </c>
      <c r="BE209" s="106">
        <f>IF(N209="základní",J209,0)</f>
        <v>0</v>
      </c>
      <c r="BF209" s="106">
        <f>IF(N209="snížená",J209,0)</f>
        <v>0</v>
      </c>
      <c r="BG209" s="106">
        <f>IF(N209="zákl. přenesená",J209,0)</f>
        <v>0</v>
      </c>
      <c r="BH209" s="106">
        <f>IF(N209="sníž. přenesená",J209,0)</f>
        <v>0</v>
      </c>
      <c r="BI209" s="106">
        <f>IF(N209="nulová",J209,0)</f>
        <v>0</v>
      </c>
      <c r="BJ209" s="11" t="s">
        <v>74</v>
      </c>
      <c r="BK209" s="106">
        <f>ROUND(I209*H209,2)</f>
        <v>0</v>
      </c>
      <c r="BL209" s="11" t="s">
        <v>122</v>
      </c>
      <c r="BM209" s="105" t="s">
        <v>790</v>
      </c>
    </row>
    <row r="210" spans="2:65" s="1" customFormat="1" ht="19.5" x14ac:dyDescent="0.2">
      <c r="B210" s="26"/>
      <c r="D210" s="204" t="s">
        <v>125</v>
      </c>
      <c r="F210" s="205" t="s">
        <v>789</v>
      </c>
      <c r="I210" s="107"/>
      <c r="L210" s="26"/>
      <c r="M210" s="108"/>
      <c r="T210" s="46"/>
      <c r="AT210" s="11" t="s">
        <v>125</v>
      </c>
      <c r="AU210" s="11" t="s">
        <v>66</v>
      </c>
    </row>
    <row r="211" spans="2:65" s="1" customFormat="1" ht="19.5" x14ac:dyDescent="0.2">
      <c r="B211" s="26"/>
      <c r="D211" s="204" t="s">
        <v>127</v>
      </c>
      <c r="F211" s="206" t="s">
        <v>791</v>
      </c>
      <c r="I211" s="107"/>
      <c r="L211" s="26"/>
      <c r="M211" s="108"/>
      <c r="T211" s="46"/>
      <c r="AT211" s="11" t="s">
        <v>127</v>
      </c>
      <c r="AU211" s="11" t="s">
        <v>66</v>
      </c>
    </row>
    <row r="212" spans="2:65" s="1" customFormat="1" ht="16.5" customHeight="1" x14ac:dyDescent="0.2">
      <c r="B212" s="26"/>
      <c r="C212" s="199" t="s">
        <v>334</v>
      </c>
      <c r="D212" s="199" t="s">
        <v>118</v>
      </c>
      <c r="E212" s="200" t="s">
        <v>792</v>
      </c>
      <c r="F212" s="201" t="s">
        <v>793</v>
      </c>
      <c r="G212" s="202" t="s">
        <v>121</v>
      </c>
      <c r="H212" s="203">
        <v>4</v>
      </c>
      <c r="I212" s="99"/>
      <c r="J212" s="214">
        <f>ROUND(I212*H212,2)</f>
        <v>0</v>
      </c>
      <c r="K212" s="100"/>
      <c r="L212" s="26"/>
      <c r="M212" s="101" t="s">
        <v>3</v>
      </c>
      <c r="N212" s="102" t="s">
        <v>37</v>
      </c>
      <c r="P212" s="103">
        <f>O212*H212</f>
        <v>0</v>
      </c>
      <c r="Q212" s="103">
        <v>0</v>
      </c>
      <c r="R212" s="103">
        <f>Q212*H212</f>
        <v>0</v>
      </c>
      <c r="S212" s="103">
        <v>0</v>
      </c>
      <c r="T212" s="104">
        <f>S212*H212</f>
        <v>0</v>
      </c>
      <c r="AR212" s="105" t="s">
        <v>122</v>
      </c>
      <c r="AT212" s="105" t="s">
        <v>118</v>
      </c>
      <c r="AU212" s="105" t="s">
        <v>66</v>
      </c>
      <c r="AY212" s="11" t="s">
        <v>123</v>
      </c>
      <c r="BE212" s="106">
        <f>IF(N212="základní",J212,0)</f>
        <v>0</v>
      </c>
      <c r="BF212" s="106">
        <f>IF(N212="snížená",J212,0)</f>
        <v>0</v>
      </c>
      <c r="BG212" s="106">
        <f>IF(N212="zákl. přenesená",J212,0)</f>
        <v>0</v>
      </c>
      <c r="BH212" s="106">
        <f>IF(N212="sníž. přenesená",J212,0)</f>
        <v>0</v>
      </c>
      <c r="BI212" s="106">
        <f>IF(N212="nulová",J212,0)</f>
        <v>0</v>
      </c>
      <c r="BJ212" s="11" t="s">
        <v>74</v>
      </c>
      <c r="BK212" s="106">
        <f>ROUND(I212*H212,2)</f>
        <v>0</v>
      </c>
      <c r="BL212" s="11" t="s">
        <v>122</v>
      </c>
      <c r="BM212" s="105" t="s">
        <v>794</v>
      </c>
    </row>
    <row r="213" spans="2:65" s="1" customFormat="1" ht="29.25" x14ac:dyDescent="0.2">
      <c r="B213" s="26"/>
      <c r="D213" s="204" t="s">
        <v>125</v>
      </c>
      <c r="F213" s="205" t="s">
        <v>795</v>
      </c>
      <c r="I213" s="107"/>
      <c r="L213" s="26"/>
      <c r="M213" s="108"/>
      <c r="T213" s="46"/>
      <c r="AT213" s="11" t="s">
        <v>125</v>
      </c>
      <c r="AU213" s="11" t="s">
        <v>66</v>
      </c>
    </row>
    <row r="214" spans="2:65" s="1" customFormat="1" ht="19.5" x14ac:dyDescent="0.2">
      <c r="B214" s="26"/>
      <c r="D214" s="204" t="s">
        <v>127</v>
      </c>
      <c r="F214" s="206" t="s">
        <v>709</v>
      </c>
      <c r="I214" s="107"/>
      <c r="L214" s="26"/>
      <c r="M214" s="108"/>
      <c r="T214" s="46"/>
      <c r="AT214" s="11" t="s">
        <v>127</v>
      </c>
      <c r="AU214" s="11" t="s">
        <v>66</v>
      </c>
    </row>
    <row r="215" spans="2:65" s="1" customFormat="1" ht="24.2" customHeight="1" x14ac:dyDescent="0.2">
      <c r="B215" s="26"/>
      <c r="C215" s="207" t="s">
        <v>339</v>
      </c>
      <c r="D215" s="207" t="s">
        <v>140</v>
      </c>
      <c r="E215" s="208" t="s">
        <v>796</v>
      </c>
      <c r="F215" s="209" t="s">
        <v>797</v>
      </c>
      <c r="G215" s="210" t="s">
        <v>121</v>
      </c>
      <c r="H215" s="211">
        <v>4</v>
      </c>
      <c r="I215" s="109"/>
      <c r="J215" s="215">
        <f>ROUND(I215*H215,2)</f>
        <v>0</v>
      </c>
      <c r="K215" s="110"/>
      <c r="L215" s="111"/>
      <c r="M215" s="112" t="s">
        <v>3</v>
      </c>
      <c r="N215" s="113" t="s">
        <v>37</v>
      </c>
      <c r="P215" s="103">
        <f>O215*H215</f>
        <v>0</v>
      </c>
      <c r="Q215" s="103">
        <v>0</v>
      </c>
      <c r="R215" s="103">
        <f>Q215*H215</f>
        <v>0</v>
      </c>
      <c r="S215" s="103">
        <v>0</v>
      </c>
      <c r="T215" s="104">
        <f>S215*H215</f>
        <v>0</v>
      </c>
      <c r="AR215" s="105" t="s">
        <v>143</v>
      </c>
      <c r="AT215" s="105" t="s">
        <v>140</v>
      </c>
      <c r="AU215" s="105" t="s">
        <v>66</v>
      </c>
      <c r="AY215" s="11" t="s">
        <v>123</v>
      </c>
      <c r="BE215" s="106">
        <f>IF(N215="základní",J215,0)</f>
        <v>0</v>
      </c>
      <c r="BF215" s="106">
        <f>IF(N215="snížená",J215,0)</f>
        <v>0</v>
      </c>
      <c r="BG215" s="106">
        <f>IF(N215="zákl. přenesená",J215,0)</f>
        <v>0</v>
      </c>
      <c r="BH215" s="106">
        <f>IF(N215="sníž. přenesená",J215,0)</f>
        <v>0</v>
      </c>
      <c r="BI215" s="106">
        <f>IF(N215="nulová",J215,0)</f>
        <v>0</v>
      </c>
      <c r="BJ215" s="11" t="s">
        <v>74</v>
      </c>
      <c r="BK215" s="106">
        <f>ROUND(I215*H215,2)</f>
        <v>0</v>
      </c>
      <c r="BL215" s="11" t="s">
        <v>122</v>
      </c>
      <c r="BM215" s="105" t="s">
        <v>798</v>
      </c>
    </row>
    <row r="216" spans="2:65" s="1" customFormat="1" x14ac:dyDescent="0.2">
      <c r="B216" s="26"/>
      <c r="D216" s="204" t="s">
        <v>125</v>
      </c>
      <c r="F216" s="205" t="s">
        <v>797</v>
      </c>
      <c r="I216" s="107"/>
      <c r="L216" s="26"/>
      <c r="M216" s="108"/>
      <c r="T216" s="46"/>
      <c r="AT216" s="11" t="s">
        <v>125</v>
      </c>
      <c r="AU216" s="11" t="s">
        <v>66</v>
      </c>
    </row>
    <row r="217" spans="2:65" s="1" customFormat="1" ht="19.5" x14ac:dyDescent="0.2">
      <c r="B217" s="26"/>
      <c r="D217" s="204" t="s">
        <v>127</v>
      </c>
      <c r="F217" s="206" t="s">
        <v>709</v>
      </c>
      <c r="I217" s="107"/>
      <c r="L217" s="26"/>
      <c r="M217" s="108"/>
      <c r="T217" s="46"/>
      <c r="AT217" s="11" t="s">
        <v>127</v>
      </c>
      <c r="AU217" s="11" t="s">
        <v>66</v>
      </c>
    </row>
    <row r="218" spans="2:65" s="1" customFormat="1" ht="16.5" customHeight="1" x14ac:dyDescent="0.2">
      <c r="B218" s="26"/>
      <c r="C218" s="199" t="s">
        <v>344</v>
      </c>
      <c r="D218" s="199" t="s">
        <v>118</v>
      </c>
      <c r="E218" s="200" t="s">
        <v>245</v>
      </c>
      <c r="F218" s="201" t="s">
        <v>246</v>
      </c>
      <c r="G218" s="202" t="s">
        <v>121</v>
      </c>
      <c r="H218" s="203">
        <v>3</v>
      </c>
      <c r="I218" s="99"/>
      <c r="J218" s="214">
        <f>ROUND(I218*H218,2)</f>
        <v>0</v>
      </c>
      <c r="K218" s="100"/>
      <c r="L218" s="26"/>
      <c r="M218" s="101" t="s">
        <v>3</v>
      </c>
      <c r="N218" s="102" t="s">
        <v>37</v>
      </c>
      <c r="P218" s="103">
        <f>O218*H218</f>
        <v>0</v>
      </c>
      <c r="Q218" s="103">
        <v>0</v>
      </c>
      <c r="R218" s="103">
        <f>Q218*H218</f>
        <v>0</v>
      </c>
      <c r="S218" s="103">
        <v>0</v>
      </c>
      <c r="T218" s="104">
        <f>S218*H218</f>
        <v>0</v>
      </c>
      <c r="AR218" s="105" t="s">
        <v>122</v>
      </c>
      <c r="AT218" s="105" t="s">
        <v>118</v>
      </c>
      <c r="AU218" s="105" t="s">
        <v>66</v>
      </c>
      <c r="AY218" s="11" t="s">
        <v>123</v>
      </c>
      <c r="BE218" s="106">
        <f>IF(N218="základní",J218,0)</f>
        <v>0</v>
      </c>
      <c r="BF218" s="106">
        <f>IF(N218="snížená",J218,0)</f>
        <v>0</v>
      </c>
      <c r="BG218" s="106">
        <f>IF(N218="zákl. přenesená",J218,0)</f>
        <v>0</v>
      </c>
      <c r="BH218" s="106">
        <f>IF(N218="sníž. přenesená",J218,0)</f>
        <v>0</v>
      </c>
      <c r="BI218" s="106">
        <f>IF(N218="nulová",J218,0)</f>
        <v>0</v>
      </c>
      <c r="BJ218" s="11" t="s">
        <v>74</v>
      </c>
      <c r="BK218" s="106">
        <f>ROUND(I218*H218,2)</f>
        <v>0</v>
      </c>
      <c r="BL218" s="11" t="s">
        <v>122</v>
      </c>
      <c r="BM218" s="105" t="s">
        <v>799</v>
      </c>
    </row>
    <row r="219" spans="2:65" s="1" customFormat="1" x14ac:dyDescent="0.2">
      <c r="B219" s="26"/>
      <c r="D219" s="204" t="s">
        <v>125</v>
      </c>
      <c r="F219" s="205" t="s">
        <v>248</v>
      </c>
      <c r="I219" s="107"/>
      <c r="L219" s="26"/>
      <c r="M219" s="108"/>
      <c r="T219" s="46"/>
      <c r="AT219" s="11" t="s">
        <v>125</v>
      </c>
      <c r="AU219" s="11" t="s">
        <v>66</v>
      </c>
    </row>
    <row r="220" spans="2:65" s="1" customFormat="1" ht="19.5" x14ac:dyDescent="0.2">
      <c r="B220" s="26"/>
      <c r="D220" s="204" t="s">
        <v>127</v>
      </c>
      <c r="F220" s="206" t="s">
        <v>151</v>
      </c>
      <c r="I220" s="107"/>
      <c r="L220" s="26"/>
      <c r="M220" s="108"/>
      <c r="T220" s="46"/>
      <c r="AT220" s="11" t="s">
        <v>127</v>
      </c>
      <c r="AU220" s="11" t="s">
        <v>66</v>
      </c>
    </row>
    <row r="221" spans="2:65" s="1" customFormat="1" ht="37.9" customHeight="1" x14ac:dyDescent="0.2">
      <c r="B221" s="26"/>
      <c r="C221" s="207" t="s">
        <v>348</v>
      </c>
      <c r="D221" s="207" t="s">
        <v>140</v>
      </c>
      <c r="E221" s="208" t="s">
        <v>250</v>
      </c>
      <c r="F221" s="209" t="s">
        <v>251</v>
      </c>
      <c r="G221" s="210" t="s">
        <v>121</v>
      </c>
      <c r="H221" s="211">
        <v>3</v>
      </c>
      <c r="I221" s="109"/>
      <c r="J221" s="215">
        <f>ROUND(I221*H221,2)</f>
        <v>0</v>
      </c>
      <c r="K221" s="110"/>
      <c r="L221" s="111"/>
      <c r="M221" s="112" t="s">
        <v>3</v>
      </c>
      <c r="N221" s="113" t="s">
        <v>37</v>
      </c>
      <c r="P221" s="103">
        <f>O221*H221</f>
        <v>0</v>
      </c>
      <c r="Q221" s="103">
        <v>0</v>
      </c>
      <c r="R221" s="103">
        <f>Q221*H221</f>
        <v>0</v>
      </c>
      <c r="S221" s="103">
        <v>0</v>
      </c>
      <c r="T221" s="104">
        <f>S221*H221</f>
        <v>0</v>
      </c>
      <c r="AR221" s="105" t="s">
        <v>143</v>
      </c>
      <c r="AT221" s="105" t="s">
        <v>140</v>
      </c>
      <c r="AU221" s="105" t="s">
        <v>66</v>
      </c>
      <c r="AY221" s="11" t="s">
        <v>123</v>
      </c>
      <c r="BE221" s="106">
        <f>IF(N221="základní",J221,0)</f>
        <v>0</v>
      </c>
      <c r="BF221" s="106">
        <f>IF(N221="snížená",J221,0)</f>
        <v>0</v>
      </c>
      <c r="BG221" s="106">
        <f>IF(N221="zákl. přenesená",J221,0)</f>
        <v>0</v>
      </c>
      <c r="BH221" s="106">
        <f>IF(N221="sníž. přenesená",J221,0)</f>
        <v>0</v>
      </c>
      <c r="BI221" s="106">
        <f>IF(N221="nulová",J221,0)</f>
        <v>0</v>
      </c>
      <c r="BJ221" s="11" t="s">
        <v>74</v>
      </c>
      <c r="BK221" s="106">
        <f>ROUND(I221*H221,2)</f>
        <v>0</v>
      </c>
      <c r="BL221" s="11" t="s">
        <v>122</v>
      </c>
      <c r="BM221" s="105" t="s">
        <v>800</v>
      </c>
    </row>
    <row r="222" spans="2:65" s="1" customFormat="1" ht="19.5" x14ac:dyDescent="0.2">
      <c r="B222" s="26"/>
      <c r="D222" s="204" t="s">
        <v>125</v>
      </c>
      <c r="F222" s="205" t="s">
        <v>251</v>
      </c>
      <c r="I222" s="107"/>
      <c r="L222" s="26"/>
      <c r="M222" s="108"/>
      <c r="T222" s="46"/>
      <c r="AT222" s="11" t="s">
        <v>125</v>
      </c>
      <c r="AU222" s="11" t="s">
        <v>66</v>
      </c>
    </row>
    <row r="223" spans="2:65" s="1" customFormat="1" ht="19.5" x14ac:dyDescent="0.2">
      <c r="B223" s="26"/>
      <c r="D223" s="204" t="s">
        <v>127</v>
      </c>
      <c r="F223" s="206" t="s">
        <v>151</v>
      </c>
      <c r="I223" s="107"/>
      <c r="L223" s="26"/>
      <c r="M223" s="108"/>
      <c r="T223" s="46"/>
      <c r="AT223" s="11" t="s">
        <v>127</v>
      </c>
      <c r="AU223" s="11" t="s">
        <v>66</v>
      </c>
    </row>
    <row r="224" spans="2:65" s="1" customFormat="1" ht="24.2" customHeight="1" x14ac:dyDescent="0.2">
      <c r="B224" s="26"/>
      <c r="C224" s="207" t="s">
        <v>353</v>
      </c>
      <c r="D224" s="207" t="s">
        <v>140</v>
      </c>
      <c r="E224" s="208" t="s">
        <v>254</v>
      </c>
      <c r="F224" s="209" t="s">
        <v>255</v>
      </c>
      <c r="G224" s="210" t="s">
        <v>121</v>
      </c>
      <c r="H224" s="211">
        <v>9</v>
      </c>
      <c r="I224" s="109"/>
      <c r="J224" s="215">
        <f>ROUND(I224*H224,2)</f>
        <v>0</v>
      </c>
      <c r="K224" s="110"/>
      <c r="L224" s="111"/>
      <c r="M224" s="112" t="s">
        <v>3</v>
      </c>
      <c r="N224" s="113" t="s">
        <v>37</v>
      </c>
      <c r="P224" s="103">
        <f>O224*H224</f>
        <v>0</v>
      </c>
      <c r="Q224" s="103">
        <v>0</v>
      </c>
      <c r="R224" s="103">
        <f>Q224*H224</f>
        <v>0</v>
      </c>
      <c r="S224" s="103">
        <v>0</v>
      </c>
      <c r="T224" s="104">
        <f>S224*H224</f>
        <v>0</v>
      </c>
      <c r="AR224" s="105" t="s">
        <v>143</v>
      </c>
      <c r="AT224" s="105" t="s">
        <v>140</v>
      </c>
      <c r="AU224" s="105" t="s">
        <v>66</v>
      </c>
      <c r="AY224" s="11" t="s">
        <v>123</v>
      </c>
      <c r="BE224" s="106">
        <f>IF(N224="základní",J224,0)</f>
        <v>0</v>
      </c>
      <c r="BF224" s="106">
        <f>IF(N224="snížená",J224,0)</f>
        <v>0</v>
      </c>
      <c r="BG224" s="106">
        <f>IF(N224="zákl. přenesená",J224,0)</f>
        <v>0</v>
      </c>
      <c r="BH224" s="106">
        <f>IF(N224="sníž. přenesená",J224,0)</f>
        <v>0</v>
      </c>
      <c r="BI224" s="106">
        <f>IF(N224="nulová",J224,0)</f>
        <v>0</v>
      </c>
      <c r="BJ224" s="11" t="s">
        <v>74</v>
      </c>
      <c r="BK224" s="106">
        <f>ROUND(I224*H224,2)</f>
        <v>0</v>
      </c>
      <c r="BL224" s="11" t="s">
        <v>122</v>
      </c>
      <c r="BM224" s="105" t="s">
        <v>801</v>
      </c>
    </row>
    <row r="225" spans="2:65" s="1" customFormat="1" ht="19.5" x14ac:dyDescent="0.2">
      <c r="B225" s="26"/>
      <c r="D225" s="204" t="s">
        <v>125</v>
      </c>
      <c r="F225" s="205" t="s">
        <v>255</v>
      </c>
      <c r="I225" s="107"/>
      <c r="L225" s="26"/>
      <c r="M225" s="108"/>
      <c r="T225" s="46"/>
      <c r="AT225" s="11" t="s">
        <v>125</v>
      </c>
      <c r="AU225" s="11" t="s">
        <v>66</v>
      </c>
    </row>
    <row r="226" spans="2:65" s="1" customFormat="1" ht="19.5" x14ac:dyDescent="0.2">
      <c r="B226" s="26"/>
      <c r="D226" s="204" t="s">
        <v>127</v>
      </c>
      <c r="F226" s="206" t="s">
        <v>709</v>
      </c>
      <c r="I226" s="107"/>
      <c r="L226" s="26"/>
      <c r="M226" s="108"/>
      <c r="T226" s="46"/>
      <c r="AT226" s="11" t="s">
        <v>127</v>
      </c>
      <c r="AU226" s="11" t="s">
        <v>66</v>
      </c>
    </row>
    <row r="227" spans="2:65" s="1" customFormat="1" ht="24.2" customHeight="1" x14ac:dyDescent="0.2">
      <c r="B227" s="26"/>
      <c r="C227" s="207" t="s">
        <v>357</v>
      </c>
      <c r="D227" s="207" t="s">
        <v>140</v>
      </c>
      <c r="E227" s="208" t="s">
        <v>802</v>
      </c>
      <c r="F227" s="209" t="s">
        <v>803</v>
      </c>
      <c r="G227" s="210" t="s">
        <v>121</v>
      </c>
      <c r="H227" s="211">
        <v>3</v>
      </c>
      <c r="I227" s="109"/>
      <c r="J227" s="215">
        <f>ROUND(I227*H227,2)</f>
        <v>0</v>
      </c>
      <c r="K227" s="110"/>
      <c r="L227" s="111"/>
      <c r="M227" s="112" t="s">
        <v>3</v>
      </c>
      <c r="N227" s="113" t="s">
        <v>37</v>
      </c>
      <c r="P227" s="103">
        <f>O227*H227</f>
        <v>0</v>
      </c>
      <c r="Q227" s="103">
        <v>0</v>
      </c>
      <c r="R227" s="103">
        <f>Q227*H227</f>
        <v>0</v>
      </c>
      <c r="S227" s="103">
        <v>0</v>
      </c>
      <c r="T227" s="104">
        <f>S227*H227</f>
        <v>0</v>
      </c>
      <c r="AR227" s="105" t="s">
        <v>143</v>
      </c>
      <c r="AT227" s="105" t="s">
        <v>140</v>
      </c>
      <c r="AU227" s="105" t="s">
        <v>66</v>
      </c>
      <c r="AY227" s="11" t="s">
        <v>123</v>
      </c>
      <c r="BE227" s="106">
        <f>IF(N227="základní",J227,0)</f>
        <v>0</v>
      </c>
      <c r="BF227" s="106">
        <f>IF(N227="snížená",J227,0)</f>
        <v>0</v>
      </c>
      <c r="BG227" s="106">
        <f>IF(N227="zákl. přenesená",J227,0)</f>
        <v>0</v>
      </c>
      <c r="BH227" s="106">
        <f>IF(N227="sníž. přenesená",J227,0)</f>
        <v>0</v>
      </c>
      <c r="BI227" s="106">
        <f>IF(N227="nulová",J227,0)</f>
        <v>0</v>
      </c>
      <c r="BJ227" s="11" t="s">
        <v>74</v>
      </c>
      <c r="BK227" s="106">
        <f>ROUND(I227*H227,2)</f>
        <v>0</v>
      </c>
      <c r="BL227" s="11" t="s">
        <v>122</v>
      </c>
      <c r="BM227" s="105" t="s">
        <v>804</v>
      </c>
    </row>
    <row r="228" spans="2:65" s="1" customFormat="1" ht="19.5" x14ac:dyDescent="0.2">
      <c r="B228" s="26"/>
      <c r="D228" s="204" t="s">
        <v>125</v>
      </c>
      <c r="F228" s="205" t="s">
        <v>803</v>
      </c>
      <c r="I228" s="107"/>
      <c r="L228" s="26"/>
      <c r="M228" s="108"/>
      <c r="T228" s="46"/>
      <c r="AT228" s="11" t="s">
        <v>125</v>
      </c>
      <c r="AU228" s="11" t="s">
        <v>66</v>
      </c>
    </row>
    <row r="229" spans="2:65" s="1" customFormat="1" ht="16.5" customHeight="1" x14ac:dyDescent="0.2">
      <c r="B229" s="26"/>
      <c r="C229" s="199" t="s">
        <v>362</v>
      </c>
      <c r="D229" s="199" t="s">
        <v>118</v>
      </c>
      <c r="E229" s="200" t="s">
        <v>805</v>
      </c>
      <c r="F229" s="201" t="s">
        <v>806</v>
      </c>
      <c r="G229" s="202" t="s">
        <v>121</v>
      </c>
      <c r="H229" s="203">
        <v>3</v>
      </c>
      <c r="I229" s="99"/>
      <c r="J229" s="214">
        <f>ROUND(I229*H229,2)</f>
        <v>0</v>
      </c>
      <c r="K229" s="100"/>
      <c r="L229" s="26"/>
      <c r="M229" s="101" t="s">
        <v>3</v>
      </c>
      <c r="N229" s="102" t="s">
        <v>37</v>
      </c>
      <c r="P229" s="103">
        <f>O229*H229</f>
        <v>0</v>
      </c>
      <c r="Q229" s="103">
        <v>0</v>
      </c>
      <c r="R229" s="103">
        <f>Q229*H229</f>
        <v>0</v>
      </c>
      <c r="S229" s="103">
        <v>0</v>
      </c>
      <c r="T229" s="104">
        <f>S229*H229</f>
        <v>0</v>
      </c>
      <c r="AR229" s="105" t="s">
        <v>122</v>
      </c>
      <c r="AT229" s="105" t="s">
        <v>118</v>
      </c>
      <c r="AU229" s="105" t="s">
        <v>66</v>
      </c>
      <c r="AY229" s="11" t="s">
        <v>123</v>
      </c>
      <c r="BE229" s="106">
        <f>IF(N229="základní",J229,0)</f>
        <v>0</v>
      </c>
      <c r="BF229" s="106">
        <f>IF(N229="snížená",J229,0)</f>
        <v>0</v>
      </c>
      <c r="BG229" s="106">
        <f>IF(N229="zákl. přenesená",J229,0)</f>
        <v>0</v>
      </c>
      <c r="BH229" s="106">
        <f>IF(N229="sníž. přenesená",J229,0)</f>
        <v>0</v>
      </c>
      <c r="BI229" s="106">
        <f>IF(N229="nulová",J229,0)</f>
        <v>0</v>
      </c>
      <c r="BJ229" s="11" t="s">
        <v>74</v>
      </c>
      <c r="BK229" s="106">
        <f>ROUND(I229*H229,2)</f>
        <v>0</v>
      </c>
      <c r="BL229" s="11" t="s">
        <v>122</v>
      </c>
      <c r="BM229" s="105" t="s">
        <v>807</v>
      </c>
    </row>
    <row r="230" spans="2:65" s="1" customFormat="1" ht="19.5" x14ac:dyDescent="0.2">
      <c r="B230" s="26"/>
      <c r="D230" s="204" t="s">
        <v>125</v>
      </c>
      <c r="F230" s="205" t="s">
        <v>808</v>
      </c>
      <c r="I230" s="107"/>
      <c r="L230" s="26"/>
      <c r="M230" s="108"/>
      <c r="T230" s="46"/>
      <c r="AT230" s="11" t="s">
        <v>125</v>
      </c>
      <c r="AU230" s="11" t="s">
        <v>66</v>
      </c>
    </row>
    <row r="231" spans="2:65" s="1" customFormat="1" ht="19.5" x14ac:dyDescent="0.2">
      <c r="B231" s="26"/>
      <c r="D231" s="204" t="s">
        <v>127</v>
      </c>
      <c r="F231" s="206" t="s">
        <v>709</v>
      </c>
      <c r="I231" s="107"/>
      <c r="L231" s="26"/>
      <c r="M231" s="108"/>
      <c r="T231" s="46"/>
      <c r="AT231" s="11" t="s">
        <v>127</v>
      </c>
      <c r="AU231" s="11" t="s">
        <v>66</v>
      </c>
    </row>
    <row r="232" spans="2:65" s="1" customFormat="1" ht="21.75" customHeight="1" x14ac:dyDescent="0.2">
      <c r="B232" s="26"/>
      <c r="C232" s="199" t="s">
        <v>366</v>
      </c>
      <c r="D232" s="199" t="s">
        <v>118</v>
      </c>
      <c r="E232" s="200" t="s">
        <v>809</v>
      </c>
      <c r="F232" s="201" t="s">
        <v>810</v>
      </c>
      <c r="G232" s="202" t="s">
        <v>121</v>
      </c>
      <c r="H232" s="203">
        <v>1</v>
      </c>
      <c r="I232" s="99"/>
      <c r="J232" s="214">
        <f>ROUND(I232*H232,2)</f>
        <v>0</v>
      </c>
      <c r="K232" s="100"/>
      <c r="L232" s="26"/>
      <c r="M232" s="101" t="s">
        <v>3</v>
      </c>
      <c r="N232" s="102" t="s">
        <v>37</v>
      </c>
      <c r="P232" s="103">
        <f>O232*H232</f>
        <v>0</v>
      </c>
      <c r="Q232" s="103">
        <v>0</v>
      </c>
      <c r="R232" s="103">
        <f>Q232*H232</f>
        <v>0</v>
      </c>
      <c r="S232" s="103">
        <v>0</v>
      </c>
      <c r="T232" s="104">
        <f>S232*H232</f>
        <v>0</v>
      </c>
      <c r="AR232" s="105" t="s">
        <v>122</v>
      </c>
      <c r="AT232" s="105" t="s">
        <v>118</v>
      </c>
      <c r="AU232" s="105" t="s">
        <v>66</v>
      </c>
      <c r="AY232" s="11" t="s">
        <v>123</v>
      </c>
      <c r="BE232" s="106">
        <f>IF(N232="základní",J232,0)</f>
        <v>0</v>
      </c>
      <c r="BF232" s="106">
        <f>IF(N232="snížená",J232,0)</f>
        <v>0</v>
      </c>
      <c r="BG232" s="106">
        <f>IF(N232="zákl. přenesená",J232,0)</f>
        <v>0</v>
      </c>
      <c r="BH232" s="106">
        <f>IF(N232="sníž. přenesená",J232,0)</f>
        <v>0</v>
      </c>
      <c r="BI232" s="106">
        <f>IF(N232="nulová",J232,0)</f>
        <v>0</v>
      </c>
      <c r="BJ232" s="11" t="s">
        <v>74</v>
      </c>
      <c r="BK232" s="106">
        <f>ROUND(I232*H232,2)</f>
        <v>0</v>
      </c>
      <c r="BL232" s="11" t="s">
        <v>122</v>
      </c>
      <c r="BM232" s="105" t="s">
        <v>811</v>
      </c>
    </row>
    <row r="233" spans="2:65" s="1" customFormat="1" ht="19.5" x14ac:dyDescent="0.2">
      <c r="B233" s="26"/>
      <c r="D233" s="204" t="s">
        <v>125</v>
      </c>
      <c r="F233" s="205" t="s">
        <v>812</v>
      </c>
      <c r="I233" s="107"/>
      <c r="L233" s="26"/>
      <c r="M233" s="108"/>
      <c r="T233" s="46"/>
      <c r="AT233" s="11" t="s">
        <v>125</v>
      </c>
      <c r="AU233" s="11" t="s">
        <v>66</v>
      </c>
    </row>
    <row r="234" spans="2:65" s="1" customFormat="1" ht="19.5" x14ac:dyDescent="0.2">
      <c r="B234" s="26"/>
      <c r="D234" s="204" t="s">
        <v>127</v>
      </c>
      <c r="F234" s="206" t="s">
        <v>709</v>
      </c>
      <c r="I234" s="107"/>
      <c r="L234" s="26"/>
      <c r="M234" s="108"/>
      <c r="T234" s="46"/>
      <c r="AT234" s="11" t="s">
        <v>127</v>
      </c>
      <c r="AU234" s="11" t="s">
        <v>66</v>
      </c>
    </row>
    <row r="235" spans="2:65" s="1" customFormat="1" ht="24.2" customHeight="1" x14ac:dyDescent="0.2">
      <c r="B235" s="26"/>
      <c r="C235" s="207" t="s">
        <v>371</v>
      </c>
      <c r="D235" s="207" t="s">
        <v>140</v>
      </c>
      <c r="E235" s="208" t="s">
        <v>813</v>
      </c>
      <c r="F235" s="209" t="s">
        <v>814</v>
      </c>
      <c r="G235" s="210" t="s">
        <v>121</v>
      </c>
      <c r="H235" s="211">
        <v>1</v>
      </c>
      <c r="I235" s="109"/>
      <c r="J235" s="215">
        <f>ROUND(I235*H235,2)</f>
        <v>0</v>
      </c>
      <c r="K235" s="110"/>
      <c r="L235" s="111"/>
      <c r="M235" s="112" t="s">
        <v>3</v>
      </c>
      <c r="N235" s="113" t="s">
        <v>37</v>
      </c>
      <c r="P235" s="103">
        <f>O235*H235</f>
        <v>0</v>
      </c>
      <c r="Q235" s="103">
        <v>0</v>
      </c>
      <c r="R235" s="103">
        <f>Q235*H235</f>
        <v>0</v>
      </c>
      <c r="S235" s="103">
        <v>0</v>
      </c>
      <c r="T235" s="104">
        <f>S235*H235</f>
        <v>0</v>
      </c>
      <c r="AR235" s="105" t="s">
        <v>143</v>
      </c>
      <c r="AT235" s="105" t="s">
        <v>140</v>
      </c>
      <c r="AU235" s="105" t="s">
        <v>66</v>
      </c>
      <c r="AY235" s="11" t="s">
        <v>123</v>
      </c>
      <c r="BE235" s="106">
        <f>IF(N235="základní",J235,0)</f>
        <v>0</v>
      </c>
      <c r="BF235" s="106">
        <f>IF(N235="snížená",J235,0)</f>
        <v>0</v>
      </c>
      <c r="BG235" s="106">
        <f>IF(N235="zákl. přenesená",J235,0)</f>
        <v>0</v>
      </c>
      <c r="BH235" s="106">
        <f>IF(N235="sníž. přenesená",J235,0)</f>
        <v>0</v>
      </c>
      <c r="BI235" s="106">
        <f>IF(N235="nulová",J235,0)</f>
        <v>0</v>
      </c>
      <c r="BJ235" s="11" t="s">
        <v>74</v>
      </c>
      <c r="BK235" s="106">
        <f>ROUND(I235*H235,2)</f>
        <v>0</v>
      </c>
      <c r="BL235" s="11" t="s">
        <v>122</v>
      </c>
      <c r="BM235" s="105" t="s">
        <v>815</v>
      </c>
    </row>
    <row r="236" spans="2:65" s="1" customFormat="1" ht="19.5" x14ac:dyDescent="0.2">
      <c r="B236" s="26"/>
      <c r="D236" s="204" t="s">
        <v>125</v>
      </c>
      <c r="F236" s="205" t="s">
        <v>814</v>
      </c>
      <c r="I236" s="107"/>
      <c r="L236" s="26"/>
      <c r="M236" s="108"/>
      <c r="T236" s="46"/>
      <c r="AT236" s="11" t="s">
        <v>125</v>
      </c>
      <c r="AU236" s="11" t="s">
        <v>66</v>
      </c>
    </row>
    <row r="237" spans="2:65" s="1" customFormat="1" ht="19.5" x14ac:dyDescent="0.2">
      <c r="B237" s="26"/>
      <c r="D237" s="204" t="s">
        <v>127</v>
      </c>
      <c r="F237" s="206" t="s">
        <v>709</v>
      </c>
      <c r="I237" s="107"/>
      <c r="L237" s="26"/>
      <c r="M237" s="108"/>
      <c r="T237" s="46"/>
      <c r="AT237" s="11" t="s">
        <v>127</v>
      </c>
      <c r="AU237" s="11" t="s">
        <v>66</v>
      </c>
    </row>
    <row r="238" spans="2:65" s="1" customFormat="1" ht="24.2" customHeight="1" x14ac:dyDescent="0.2">
      <c r="B238" s="26"/>
      <c r="C238" s="199" t="s">
        <v>376</v>
      </c>
      <c r="D238" s="199" t="s">
        <v>118</v>
      </c>
      <c r="E238" s="200" t="s">
        <v>816</v>
      </c>
      <c r="F238" s="201" t="s">
        <v>817</v>
      </c>
      <c r="G238" s="202" t="s">
        <v>121</v>
      </c>
      <c r="H238" s="203">
        <v>9</v>
      </c>
      <c r="I238" s="99"/>
      <c r="J238" s="214">
        <f>ROUND(I238*H238,2)</f>
        <v>0</v>
      </c>
      <c r="K238" s="100"/>
      <c r="L238" s="26"/>
      <c r="M238" s="101" t="s">
        <v>3</v>
      </c>
      <c r="N238" s="102" t="s">
        <v>37</v>
      </c>
      <c r="P238" s="103">
        <f>O238*H238</f>
        <v>0</v>
      </c>
      <c r="Q238" s="103">
        <v>0</v>
      </c>
      <c r="R238" s="103">
        <f>Q238*H238</f>
        <v>0</v>
      </c>
      <c r="S238" s="103">
        <v>0</v>
      </c>
      <c r="T238" s="104">
        <f>S238*H238</f>
        <v>0</v>
      </c>
      <c r="AR238" s="105" t="s">
        <v>122</v>
      </c>
      <c r="AT238" s="105" t="s">
        <v>118</v>
      </c>
      <c r="AU238" s="105" t="s">
        <v>66</v>
      </c>
      <c r="AY238" s="11" t="s">
        <v>123</v>
      </c>
      <c r="BE238" s="106">
        <f>IF(N238="základní",J238,0)</f>
        <v>0</v>
      </c>
      <c r="BF238" s="106">
        <f>IF(N238="snížená",J238,0)</f>
        <v>0</v>
      </c>
      <c r="BG238" s="106">
        <f>IF(N238="zákl. přenesená",J238,0)</f>
        <v>0</v>
      </c>
      <c r="BH238" s="106">
        <f>IF(N238="sníž. přenesená",J238,0)</f>
        <v>0</v>
      </c>
      <c r="BI238" s="106">
        <f>IF(N238="nulová",J238,0)</f>
        <v>0</v>
      </c>
      <c r="BJ238" s="11" t="s">
        <v>74</v>
      </c>
      <c r="BK238" s="106">
        <f>ROUND(I238*H238,2)</f>
        <v>0</v>
      </c>
      <c r="BL238" s="11" t="s">
        <v>122</v>
      </c>
      <c r="BM238" s="105" t="s">
        <v>818</v>
      </c>
    </row>
    <row r="239" spans="2:65" s="1" customFormat="1" ht="19.5" x14ac:dyDescent="0.2">
      <c r="B239" s="26"/>
      <c r="D239" s="204" t="s">
        <v>125</v>
      </c>
      <c r="F239" s="205" t="s">
        <v>819</v>
      </c>
      <c r="I239" s="107"/>
      <c r="L239" s="26"/>
      <c r="M239" s="108"/>
      <c r="T239" s="46"/>
      <c r="AT239" s="11" t="s">
        <v>125</v>
      </c>
      <c r="AU239" s="11" t="s">
        <v>66</v>
      </c>
    </row>
    <row r="240" spans="2:65" s="1" customFormat="1" ht="19.5" x14ac:dyDescent="0.2">
      <c r="B240" s="26"/>
      <c r="D240" s="204" t="s">
        <v>127</v>
      </c>
      <c r="F240" s="206" t="s">
        <v>709</v>
      </c>
      <c r="I240" s="107"/>
      <c r="L240" s="26"/>
      <c r="M240" s="108"/>
      <c r="T240" s="46"/>
      <c r="AT240" s="11" t="s">
        <v>127</v>
      </c>
      <c r="AU240" s="11" t="s">
        <v>66</v>
      </c>
    </row>
    <row r="241" spans="2:65" s="1" customFormat="1" ht="33" customHeight="1" x14ac:dyDescent="0.2">
      <c r="B241" s="26"/>
      <c r="C241" s="207" t="s">
        <v>380</v>
      </c>
      <c r="D241" s="207" t="s">
        <v>140</v>
      </c>
      <c r="E241" s="208" t="s">
        <v>820</v>
      </c>
      <c r="F241" s="209" t="s">
        <v>821</v>
      </c>
      <c r="G241" s="210" t="s">
        <v>121</v>
      </c>
      <c r="H241" s="211">
        <v>9</v>
      </c>
      <c r="I241" s="109"/>
      <c r="J241" s="215">
        <f>ROUND(I241*H241,2)</f>
        <v>0</v>
      </c>
      <c r="K241" s="110"/>
      <c r="L241" s="111"/>
      <c r="M241" s="112" t="s">
        <v>3</v>
      </c>
      <c r="N241" s="113" t="s">
        <v>37</v>
      </c>
      <c r="P241" s="103">
        <f>O241*H241</f>
        <v>0</v>
      </c>
      <c r="Q241" s="103">
        <v>0</v>
      </c>
      <c r="R241" s="103">
        <f>Q241*H241</f>
        <v>0</v>
      </c>
      <c r="S241" s="103">
        <v>0</v>
      </c>
      <c r="T241" s="104">
        <f>S241*H241</f>
        <v>0</v>
      </c>
      <c r="AR241" s="105" t="s">
        <v>143</v>
      </c>
      <c r="AT241" s="105" t="s">
        <v>140</v>
      </c>
      <c r="AU241" s="105" t="s">
        <v>66</v>
      </c>
      <c r="AY241" s="11" t="s">
        <v>123</v>
      </c>
      <c r="BE241" s="106">
        <f>IF(N241="základní",J241,0)</f>
        <v>0</v>
      </c>
      <c r="BF241" s="106">
        <f>IF(N241="snížená",J241,0)</f>
        <v>0</v>
      </c>
      <c r="BG241" s="106">
        <f>IF(N241="zákl. přenesená",J241,0)</f>
        <v>0</v>
      </c>
      <c r="BH241" s="106">
        <f>IF(N241="sníž. přenesená",J241,0)</f>
        <v>0</v>
      </c>
      <c r="BI241" s="106">
        <f>IF(N241="nulová",J241,0)</f>
        <v>0</v>
      </c>
      <c r="BJ241" s="11" t="s">
        <v>74</v>
      </c>
      <c r="BK241" s="106">
        <f>ROUND(I241*H241,2)</f>
        <v>0</v>
      </c>
      <c r="BL241" s="11" t="s">
        <v>122</v>
      </c>
      <c r="BM241" s="105" t="s">
        <v>822</v>
      </c>
    </row>
    <row r="242" spans="2:65" s="1" customFormat="1" ht="19.5" x14ac:dyDescent="0.2">
      <c r="B242" s="26"/>
      <c r="D242" s="204" t="s">
        <v>125</v>
      </c>
      <c r="F242" s="205" t="s">
        <v>821</v>
      </c>
      <c r="I242" s="107"/>
      <c r="L242" s="26"/>
      <c r="M242" s="108"/>
      <c r="T242" s="46"/>
      <c r="AT242" s="11" t="s">
        <v>125</v>
      </c>
      <c r="AU242" s="11" t="s">
        <v>66</v>
      </c>
    </row>
    <row r="243" spans="2:65" s="1" customFormat="1" ht="19.5" x14ac:dyDescent="0.2">
      <c r="B243" s="26"/>
      <c r="D243" s="204" t="s">
        <v>127</v>
      </c>
      <c r="F243" s="206" t="s">
        <v>709</v>
      </c>
      <c r="I243" s="107"/>
      <c r="L243" s="26"/>
      <c r="M243" s="108"/>
      <c r="T243" s="46"/>
      <c r="AT243" s="11" t="s">
        <v>127</v>
      </c>
      <c r="AU243" s="11" t="s">
        <v>66</v>
      </c>
    </row>
    <row r="244" spans="2:65" s="1" customFormat="1" ht="24.2" customHeight="1" x14ac:dyDescent="0.2">
      <c r="B244" s="26"/>
      <c r="C244" s="207" t="s">
        <v>384</v>
      </c>
      <c r="D244" s="207" t="s">
        <v>140</v>
      </c>
      <c r="E244" s="208" t="s">
        <v>823</v>
      </c>
      <c r="F244" s="209" t="s">
        <v>824</v>
      </c>
      <c r="G244" s="210" t="s">
        <v>121</v>
      </c>
      <c r="H244" s="211">
        <v>4</v>
      </c>
      <c r="I244" s="109"/>
      <c r="J244" s="215">
        <f>ROUND(I244*H244,2)</f>
        <v>0</v>
      </c>
      <c r="K244" s="110"/>
      <c r="L244" s="111"/>
      <c r="M244" s="112" t="s">
        <v>3</v>
      </c>
      <c r="N244" s="113" t="s">
        <v>37</v>
      </c>
      <c r="P244" s="103">
        <f>O244*H244</f>
        <v>0</v>
      </c>
      <c r="Q244" s="103">
        <v>0</v>
      </c>
      <c r="R244" s="103">
        <f>Q244*H244</f>
        <v>0</v>
      </c>
      <c r="S244" s="103">
        <v>0</v>
      </c>
      <c r="T244" s="104">
        <f>S244*H244</f>
        <v>0</v>
      </c>
      <c r="AR244" s="105" t="s">
        <v>143</v>
      </c>
      <c r="AT244" s="105" t="s">
        <v>140</v>
      </c>
      <c r="AU244" s="105" t="s">
        <v>66</v>
      </c>
      <c r="AY244" s="11" t="s">
        <v>123</v>
      </c>
      <c r="BE244" s="106">
        <f>IF(N244="základní",J244,0)</f>
        <v>0</v>
      </c>
      <c r="BF244" s="106">
        <f>IF(N244="snížená",J244,0)</f>
        <v>0</v>
      </c>
      <c r="BG244" s="106">
        <f>IF(N244="zákl. přenesená",J244,0)</f>
        <v>0</v>
      </c>
      <c r="BH244" s="106">
        <f>IF(N244="sníž. přenesená",J244,0)</f>
        <v>0</v>
      </c>
      <c r="BI244" s="106">
        <f>IF(N244="nulová",J244,0)</f>
        <v>0</v>
      </c>
      <c r="BJ244" s="11" t="s">
        <v>74</v>
      </c>
      <c r="BK244" s="106">
        <f>ROUND(I244*H244,2)</f>
        <v>0</v>
      </c>
      <c r="BL244" s="11" t="s">
        <v>122</v>
      </c>
      <c r="BM244" s="105" t="s">
        <v>825</v>
      </c>
    </row>
    <row r="245" spans="2:65" s="1" customFormat="1" x14ac:dyDescent="0.2">
      <c r="B245" s="26"/>
      <c r="D245" s="204" t="s">
        <v>125</v>
      </c>
      <c r="F245" s="205" t="s">
        <v>824</v>
      </c>
      <c r="I245" s="107"/>
      <c r="L245" s="26"/>
      <c r="M245" s="108"/>
      <c r="T245" s="46"/>
      <c r="AT245" s="11" t="s">
        <v>125</v>
      </c>
      <c r="AU245" s="11" t="s">
        <v>66</v>
      </c>
    </row>
    <row r="246" spans="2:65" s="1" customFormat="1" ht="19.5" x14ac:dyDescent="0.2">
      <c r="B246" s="26"/>
      <c r="D246" s="204" t="s">
        <v>127</v>
      </c>
      <c r="F246" s="206" t="s">
        <v>709</v>
      </c>
      <c r="I246" s="107"/>
      <c r="L246" s="26"/>
      <c r="M246" s="108"/>
      <c r="T246" s="46"/>
      <c r="AT246" s="11" t="s">
        <v>127</v>
      </c>
      <c r="AU246" s="11" t="s">
        <v>66</v>
      </c>
    </row>
    <row r="247" spans="2:65" s="1" customFormat="1" ht="24.2" customHeight="1" x14ac:dyDescent="0.2">
      <c r="B247" s="26"/>
      <c r="C247" s="207" t="s">
        <v>388</v>
      </c>
      <c r="D247" s="207" t="s">
        <v>140</v>
      </c>
      <c r="E247" s="208" t="s">
        <v>826</v>
      </c>
      <c r="F247" s="209" t="s">
        <v>827</v>
      </c>
      <c r="G247" s="210" t="s">
        <v>121</v>
      </c>
      <c r="H247" s="211">
        <v>10</v>
      </c>
      <c r="I247" s="109"/>
      <c r="J247" s="215">
        <f>ROUND(I247*H247,2)</f>
        <v>0</v>
      </c>
      <c r="K247" s="110"/>
      <c r="L247" s="111"/>
      <c r="M247" s="112" t="s">
        <v>3</v>
      </c>
      <c r="N247" s="113" t="s">
        <v>37</v>
      </c>
      <c r="P247" s="103">
        <f>O247*H247</f>
        <v>0</v>
      </c>
      <c r="Q247" s="103">
        <v>0</v>
      </c>
      <c r="R247" s="103">
        <f>Q247*H247</f>
        <v>0</v>
      </c>
      <c r="S247" s="103">
        <v>0</v>
      </c>
      <c r="T247" s="104">
        <f>S247*H247</f>
        <v>0</v>
      </c>
      <c r="AR247" s="105" t="s">
        <v>143</v>
      </c>
      <c r="AT247" s="105" t="s">
        <v>140</v>
      </c>
      <c r="AU247" s="105" t="s">
        <v>66</v>
      </c>
      <c r="AY247" s="11" t="s">
        <v>123</v>
      </c>
      <c r="BE247" s="106">
        <f>IF(N247="základní",J247,0)</f>
        <v>0</v>
      </c>
      <c r="BF247" s="106">
        <f>IF(N247="snížená",J247,0)</f>
        <v>0</v>
      </c>
      <c r="BG247" s="106">
        <f>IF(N247="zákl. přenesená",J247,0)</f>
        <v>0</v>
      </c>
      <c r="BH247" s="106">
        <f>IF(N247="sníž. přenesená",J247,0)</f>
        <v>0</v>
      </c>
      <c r="BI247" s="106">
        <f>IF(N247="nulová",J247,0)</f>
        <v>0</v>
      </c>
      <c r="BJ247" s="11" t="s">
        <v>74</v>
      </c>
      <c r="BK247" s="106">
        <f>ROUND(I247*H247,2)</f>
        <v>0</v>
      </c>
      <c r="BL247" s="11" t="s">
        <v>122</v>
      </c>
      <c r="BM247" s="105" t="s">
        <v>828</v>
      </c>
    </row>
    <row r="248" spans="2:65" s="1" customFormat="1" x14ac:dyDescent="0.2">
      <c r="B248" s="26"/>
      <c r="D248" s="204" t="s">
        <v>125</v>
      </c>
      <c r="F248" s="205" t="s">
        <v>827</v>
      </c>
      <c r="I248" s="107"/>
      <c r="L248" s="26"/>
      <c r="M248" s="108"/>
      <c r="T248" s="46"/>
      <c r="AT248" s="11" t="s">
        <v>125</v>
      </c>
      <c r="AU248" s="11" t="s">
        <v>66</v>
      </c>
    </row>
    <row r="249" spans="2:65" s="1" customFormat="1" ht="19.5" x14ac:dyDescent="0.2">
      <c r="B249" s="26"/>
      <c r="D249" s="204" t="s">
        <v>127</v>
      </c>
      <c r="F249" s="206" t="s">
        <v>709</v>
      </c>
      <c r="I249" s="107"/>
      <c r="L249" s="26"/>
      <c r="M249" s="108"/>
      <c r="T249" s="46"/>
      <c r="AT249" s="11" t="s">
        <v>127</v>
      </c>
      <c r="AU249" s="11" t="s">
        <v>66</v>
      </c>
    </row>
    <row r="250" spans="2:65" s="1" customFormat="1" ht="24.2" customHeight="1" x14ac:dyDescent="0.2">
      <c r="B250" s="26"/>
      <c r="C250" s="207" t="s">
        <v>392</v>
      </c>
      <c r="D250" s="207" t="s">
        <v>140</v>
      </c>
      <c r="E250" s="208" t="s">
        <v>829</v>
      </c>
      <c r="F250" s="209" t="s">
        <v>830</v>
      </c>
      <c r="G250" s="210" t="s">
        <v>121</v>
      </c>
      <c r="H250" s="211">
        <v>3</v>
      </c>
      <c r="I250" s="109"/>
      <c r="J250" s="215">
        <f>ROUND(I250*H250,2)</f>
        <v>0</v>
      </c>
      <c r="K250" s="110"/>
      <c r="L250" s="111"/>
      <c r="M250" s="112" t="s">
        <v>3</v>
      </c>
      <c r="N250" s="113" t="s">
        <v>37</v>
      </c>
      <c r="P250" s="103">
        <f>O250*H250</f>
        <v>0</v>
      </c>
      <c r="Q250" s="103">
        <v>0</v>
      </c>
      <c r="R250" s="103">
        <f>Q250*H250</f>
        <v>0</v>
      </c>
      <c r="S250" s="103">
        <v>0</v>
      </c>
      <c r="T250" s="104">
        <f>S250*H250</f>
        <v>0</v>
      </c>
      <c r="AR250" s="105" t="s">
        <v>143</v>
      </c>
      <c r="AT250" s="105" t="s">
        <v>140</v>
      </c>
      <c r="AU250" s="105" t="s">
        <v>66</v>
      </c>
      <c r="AY250" s="11" t="s">
        <v>123</v>
      </c>
      <c r="BE250" s="106">
        <f>IF(N250="základní",J250,0)</f>
        <v>0</v>
      </c>
      <c r="BF250" s="106">
        <f>IF(N250="snížená",J250,0)</f>
        <v>0</v>
      </c>
      <c r="BG250" s="106">
        <f>IF(N250="zákl. přenesená",J250,0)</f>
        <v>0</v>
      </c>
      <c r="BH250" s="106">
        <f>IF(N250="sníž. přenesená",J250,0)</f>
        <v>0</v>
      </c>
      <c r="BI250" s="106">
        <f>IF(N250="nulová",J250,0)</f>
        <v>0</v>
      </c>
      <c r="BJ250" s="11" t="s">
        <v>74</v>
      </c>
      <c r="BK250" s="106">
        <f>ROUND(I250*H250,2)</f>
        <v>0</v>
      </c>
      <c r="BL250" s="11" t="s">
        <v>122</v>
      </c>
      <c r="BM250" s="105" t="s">
        <v>831</v>
      </c>
    </row>
    <row r="251" spans="2:65" s="1" customFormat="1" ht="19.5" x14ac:dyDescent="0.2">
      <c r="B251" s="26"/>
      <c r="D251" s="204" t="s">
        <v>125</v>
      </c>
      <c r="F251" s="205" t="s">
        <v>830</v>
      </c>
      <c r="I251" s="107"/>
      <c r="L251" s="26"/>
      <c r="M251" s="108"/>
      <c r="T251" s="46"/>
      <c r="AT251" s="11" t="s">
        <v>125</v>
      </c>
      <c r="AU251" s="11" t="s">
        <v>66</v>
      </c>
    </row>
    <row r="252" spans="2:65" s="1" customFormat="1" ht="19.5" x14ac:dyDescent="0.2">
      <c r="B252" s="26"/>
      <c r="D252" s="204" t="s">
        <v>127</v>
      </c>
      <c r="F252" s="206" t="s">
        <v>709</v>
      </c>
      <c r="I252" s="107"/>
      <c r="L252" s="26"/>
      <c r="M252" s="108"/>
      <c r="T252" s="46"/>
      <c r="AT252" s="11" t="s">
        <v>127</v>
      </c>
      <c r="AU252" s="11" t="s">
        <v>66</v>
      </c>
    </row>
    <row r="253" spans="2:65" s="1" customFormat="1" ht="33" customHeight="1" x14ac:dyDescent="0.2">
      <c r="B253" s="26"/>
      <c r="C253" s="207" t="s">
        <v>397</v>
      </c>
      <c r="D253" s="207" t="s">
        <v>140</v>
      </c>
      <c r="E253" s="208" t="s">
        <v>832</v>
      </c>
      <c r="F253" s="209" t="s">
        <v>833</v>
      </c>
      <c r="G253" s="210" t="s">
        <v>121</v>
      </c>
      <c r="H253" s="211">
        <v>2</v>
      </c>
      <c r="I253" s="109"/>
      <c r="J253" s="215">
        <f>ROUND(I253*H253,2)</f>
        <v>0</v>
      </c>
      <c r="K253" s="110"/>
      <c r="L253" s="111"/>
      <c r="M253" s="112" t="s">
        <v>3</v>
      </c>
      <c r="N253" s="113" t="s">
        <v>37</v>
      </c>
      <c r="P253" s="103">
        <f>O253*H253</f>
        <v>0</v>
      </c>
      <c r="Q253" s="103">
        <v>0</v>
      </c>
      <c r="R253" s="103">
        <f>Q253*H253</f>
        <v>0</v>
      </c>
      <c r="S253" s="103">
        <v>0</v>
      </c>
      <c r="T253" s="104">
        <f>S253*H253</f>
        <v>0</v>
      </c>
      <c r="AR253" s="105" t="s">
        <v>143</v>
      </c>
      <c r="AT253" s="105" t="s">
        <v>140</v>
      </c>
      <c r="AU253" s="105" t="s">
        <v>66</v>
      </c>
      <c r="AY253" s="11" t="s">
        <v>123</v>
      </c>
      <c r="BE253" s="106">
        <f>IF(N253="základní",J253,0)</f>
        <v>0</v>
      </c>
      <c r="BF253" s="106">
        <f>IF(N253="snížená",J253,0)</f>
        <v>0</v>
      </c>
      <c r="BG253" s="106">
        <f>IF(N253="zákl. přenesená",J253,0)</f>
        <v>0</v>
      </c>
      <c r="BH253" s="106">
        <f>IF(N253="sníž. přenesená",J253,0)</f>
        <v>0</v>
      </c>
      <c r="BI253" s="106">
        <f>IF(N253="nulová",J253,0)</f>
        <v>0</v>
      </c>
      <c r="BJ253" s="11" t="s">
        <v>74</v>
      </c>
      <c r="BK253" s="106">
        <f>ROUND(I253*H253,2)</f>
        <v>0</v>
      </c>
      <c r="BL253" s="11" t="s">
        <v>122</v>
      </c>
      <c r="BM253" s="105" t="s">
        <v>834</v>
      </c>
    </row>
    <row r="254" spans="2:65" s="1" customFormat="1" ht="19.5" x14ac:dyDescent="0.2">
      <c r="B254" s="26"/>
      <c r="D254" s="204" t="s">
        <v>125</v>
      </c>
      <c r="F254" s="205" t="s">
        <v>833</v>
      </c>
      <c r="I254" s="107"/>
      <c r="L254" s="26"/>
      <c r="M254" s="108"/>
      <c r="T254" s="46"/>
      <c r="AT254" s="11" t="s">
        <v>125</v>
      </c>
      <c r="AU254" s="11" t="s">
        <v>66</v>
      </c>
    </row>
    <row r="255" spans="2:65" s="1" customFormat="1" ht="19.5" x14ac:dyDescent="0.2">
      <c r="B255" s="26"/>
      <c r="D255" s="204" t="s">
        <v>127</v>
      </c>
      <c r="F255" s="206" t="s">
        <v>709</v>
      </c>
      <c r="I255" s="107"/>
      <c r="L255" s="26"/>
      <c r="M255" s="108"/>
      <c r="T255" s="46"/>
      <c r="AT255" s="11" t="s">
        <v>127</v>
      </c>
      <c r="AU255" s="11" t="s">
        <v>66</v>
      </c>
    </row>
    <row r="256" spans="2:65" s="1" customFormat="1" ht="33" customHeight="1" x14ac:dyDescent="0.2">
      <c r="B256" s="26"/>
      <c r="C256" s="207" t="s">
        <v>402</v>
      </c>
      <c r="D256" s="207" t="s">
        <v>140</v>
      </c>
      <c r="E256" s="208" t="s">
        <v>835</v>
      </c>
      <c r="F256" s="209" t="s">
        <v>836</v>
      </c>
      <c r="G256" s="210" t="s">
        <v>121</v>
      </c>
      <c r="H256" s="211">
        <v>3</v>
      </c>
      <c r="I256" s="109"/>
      <c r="J256" s="215">
        <f>ROUND(I256*H256,2)</f>
        <v>0</v>
      </c>
      <c r="K256" s="110"/>
      <c r="L256" s="111"/>
      <c r="M256" s="112" t="s">
        <v>3</v>
      </c>
      <c r="N256" s="113" t="s">
        <v>37</v>
      </c>
      <c r="P256" s="103">
        <f>O256*H256</f>
        <v>0</v>
      </c>
      <c r="Q256" s="103">
        <v>0</v>
      </c>
      <c r="R256" s="103">
        <f>Q256*H256</f>
        <v>0</v>
      </c>
      <c r="S256" s="103">
        <v>0</v>
      </c>
      <c r="T256" s="104">
        <f>S256*H256</f>
        <v>0</v>
      </c>
      <c r="AR256" s="105" t="s">
        <v>143</v>
      </c>
      <c r="AT256" s="105" t="s">
        <v>140</v>
      </c>
      <c r="AU256" s="105" t="s">
        <v>66</v>
      </c>
      <c r="AY256" s="11" t="s">
        <v>123</v>
      </c>
      <c r="BE256" s="106">
        <f>IF(N256="základní",J256,0)</f>
        <v>0</v>
      </c>
      <c r="BF256" s="106">
        <f>IF(N256="snížená",J256,0)</f>
        <v>0</v>
      </c>
      <c r="BG256" s="106">
        <f>IF(N256="zákl. přenesená",J256,0)</f>
        <v>0</v>
      </c>
      <c r="BH256" s="106">
        <f>IF(N256="sníž. přenesená",J256,0)</f>
        <v>0</v>
      </c>
      <c r="BI256" s="106">
        <f>IF(N256="nulová",J256,0)</f>
        <v>0</v>
      </c>
      <c r="BJ256" s="11" t="s">
        <v>74</v>
      </c>
      <c r="BK256" s="106">
        <f>ROUND(I256*H256,2)</f>
        <v>0</v>
      </c>
      <c r="BL256" s="11" t="s">
        <v>122</v>
      </c>
      <c r="BM256" s="105" t="s">
        <v>837</v>
      </c>
    </row>
    <row r="257" spans="2:65" s="1" customFormat="1" ht="19.5" x14ac:dyDescent="0.2">
      <c r="B257" s="26"/>
      <c r="D257" s="204" t="s">
        <v>125</v>
      </c>
      <c r="F257" s="205" t="s">
        <v>836</v>
      </c>
      <c r="I257" s="107"/>
      <c r="L257" s="26"/>
      <c r="M257" s="108"/>
      <c r="T257" s="46"/>
      <c r="AT257" s="11" t="s">
        <v>125</v>
      </c>
      <c r="AU257" s="11" t="s">
        <v>66</v>
      </c>
    </row>
    <row r="258" spans="2:65" s="1" customFormat="1" ht="19.5" x14ac:dyDescent="0.2">
      <c r="B258" s="26"/>
      <c r="D258" s="204" t="s">
        <v>127</v>
      </c>
      <c r="F258" s="206" t="s">
        <v>709</v>
      </c>
      <c r="I258" s="107"/>
      <c r="L258" s="26"/>
      <c r="M258" s="108"/>
      <c r="T258" s="46"/>
      <c r="AT258" s="11" t="s">
        <v>127</v>
      </c>
      <c r="AU258" s="11" t="s">
        <v>66</v>
      </c>
    </row>
    <row r="259" spans="2:65" s="1" customFormat="1" ht="33" customHeight="1" x14ac:dyDescent="0.2">
      <c r="B259" s="26"/>
      <c r="C259" s="207" t="s">
        <v>406</v>
      </c>
      <c r="D259" s="207" t="s">
        <v>140</v>
      </c>
      <c r="E259" s="208" t="s">
        <v>838</v>
      </c>
      <c r="F259" s="209" t="s">
        <v>839</v>
      </c>
      <c r="G259" s="210" t="s">
        <v>121</v>
      </c>
      <c r="H259" s="211">
        <v>3</v>
      </c>
      <c r="I259" s="109"/>
      <c r="J259" s="215">
        <f>ROUND(I259*H259,2)</f>
        <v>0</v>
      </c>
      <c r="K259" s="110"/>
      <c r="L259" s="111"/>
      <c r="M259" s="112" t="s">
        <v>3</v>
      </c>
      <c r="N259" s="113" t="s">
        <v>37</v>
      </c>
      <c r="P259" s="103">
        <f>O259*H259</f>
        <v>0</v>
      </c>
      <c r="Q259" s="103">
        <v>0</v>
      </c>
      <c r="R259" s="103">
        <f>Q259*H259</f>
        <v>0</v>
      </c>
      <c r="S259" s="103">
        <v>0</v>
      </c>
      <c r="T259" s="104">
        <f>S259*H259</f>
        <v>0</v>
      </c>
      <c r="AR259" s="105" t="s">
        <v>143</v>
      </c>
      <c r="AT259" s="105" t="s">
        <v>140</v>
      </c>
      <c r="AU259" s="105" t="s">
        <v>66</v>
      </c>
      <c r="AY259" s="11" t="s">
        <v>123</v>
      </c>
      <c r="BE259" s="106">
        <f>IF(N259="základní",J259,0)</f>
        <v>0</v>
      </c>
      <c r="BF259" s="106">
        <f>IF(N259="snížená",J259,0)</f>
        <v>0</v>
      </c>
      <c r="BG259" s="106">
        <f>IF(N259="zákl. přenesená",J259,0)</f>
        <v>0</v>
      </c>
      <c r="BH259" s="106">
        <f>IF(N259="sníž. přenesená",J259,0)</f>
        <v>0</v>
      </c>
      <c r="BI259" s="106">
        <f>IF(N259="nulová",J259,0)</f>
        <v>0</v>
      </c>
      <c r="BJ259" s="11" t="s">
        <v>74</v>
      </c>
      <c r="BK259" s="106">
        <f>ROUND(I259*H259,2)</f>
        <v>0</v>
      </c>
      <c r="BL259" s="11" t="s">
        <v>122</v>
      </c>
      <c r="BM259" s="105" t="s">
        <v>840</v>
      </c>
    </row>
    <row r="260" spans="2:65" s="1" customFormat="1" ht="19.5" x14ac:dyDescent="0.2">
      <c r="B260" s="26"/>
      <c r="D260" s="204" t="s">
        <v>125</v>
      </c>
      <c r="F260" s="205" t="s">
        <v>839</v>
      </c>
      <c r="I260" s="107"/>
      <c r="L260" s="26"/>
      <c r="M260" s="108"/>
      <c r="T260" s="46"/>
      <c r="AT260" s="11" t="s">
        <v>125</v>
      </c>
      <c r="AU260" s="11" t="s">
        <v>66</v>
      </c>
    </row>
    <row r="261" spans="2:65" s="1" customFormat="1" ht="19.5" x14ac:dyDescent="0.2">
      <c r="B261" s="26"/>
      <c r="D261" s="204" t="s">
        <v>127</v>
      </c>
      <c r="F261" s="206" t="s">
        <v>709</v>
      </c>
      <c r="I261" s="107"/>
      <c r="L261" s="26"/>
      <c r="M261" s="108"/>
      <c r="T261" s="46"/>
      <c r="AT261" s="11" t="s">
        <v>127</v>
      </c>
      <c r="AU261" s="11" t="s">
        <v>66</v>
      </c>
    </row>
    <row r="262" spans="2:65" s="1" customFormat="1" ht="33" customHeight="1" x14ac:dyDescent="0.2">
      <c r="B262" s="26"/>
      <c r="C262" s="207" t="s">
        <v>410</v>
      </c>
      <c r="D262" s="207" t="s">
        <v>140</v>
      </c>
      <c r="E262" s="208" t="s">
        <v>841</v>
      </c>
      <c r="F262" s="209" t="s">
        <v>842</v>
      </c>
      <c r="G262" s="210" t="s">
        <v>121</v>
      </c>
      <c r="H262" s="211">
        <v>9</v>
      </c>
      <c r="I262" s="109"/>
      <c r="J262" s="215">
        <f>ROUND(I262*H262,2)</f>
        <v>0</v>
      </c>
      <c r="K262" s="110"/>
      <c r="L262" s="111"/>
      <c r="M262" s="112" t="s">
        <v>3</v>
      </c>
      <c r="N262" s="113" t="s">
        <v>37</v>
      </c>
      <c r="P262" s="103">
        <f>O262*H262</f>
        <v>0</v>
      </c>
      <c r="Q262" s="103">
        <v>0</v>
      </c>
      <c r="R262" s="103">
        <f>Q262*H262</f>
        <v>0</v>
      </c>
      <c r="S262" s="103">
        <v>0</v>
      </c>
      <c r="T262" s="104">
        <f>S262*H262</f>
        <v>0</v>
      </c>
      <c r="AR262" s="105" t="s">
        <v>143</v>
      </c>
      <c r="AT262" s="105" t="s">
        <v>140</v>
      </c>
      <c r="AU262" s="105" t="s">
        <v>66</v>
      </c>
      <c r="AY262" s="11" t="s">
        <v>123</v>
      </c>
      <c r="BE262" s="106">
        <f>IF(N262="základní",J262,0)</f>
        <v>0</v>
      </c>
      <c r="BF262" s="106">
        <f>IF(N262="snížená",J262,0)</f>
        <v>0</v>
      </c>
      <c r="BG262" s="106">
        <f>IF(N262="zákl. přenesená",J262,0)</f>
        <v>0</v>
      </c>
      <c r="BH262" s="106">
        <f>IF(N262="sníž. přenesená",J262,0)</f>
        <v>0</v>
      </c>
      <c r="BI262" s="106">
        <f>IF(N262="nulová",J262,0)</f>
        <v>0</v>
      </c>
      <c r="BJ262" s="11" t="s">
        <v>74</v>
      </c>
      <c r="BK262" s="106">
        <f>ROUND(I262*H262,2)</f>
        <v>0</v>
      </c>
      <c r="BL262" s="11" t="s">
        <v>122</v>
      </c>
      <c r="BM262" s="105" t="s">
        <v>843</v>
      </c>
    </row>
    <row r="263" spans="2:65" s="1" customFormat="1" ht="19.5" x14ac:dyDescent="0.2">
      <c r="B263" s="26"/>
      <c r="D263" s="204" t="s">
        <v>125</v>
      </c>
      <c r="F263" s="205" t="s">
        <v>842</v>
      </c>
      <c r="I263" s="107"/>
      <c r="L263" s="26"/>
      <c r="M263" s="108"/>
      <c r="T263" s="46"/>
      <c r="AT263" s="11" t="s">
        <v>125</v>
      </c>
      <c r="AU263" s="11" t="s">
        <v>66</v>
      </c>
    </row>
    <row r="264" spans="2:65" s="1" customFormat="1" ht="19.5" x14ac:dyDescent="0.2">
      <c r="B264" s="26"/>
      <c r="D264" s="204" t="s">
        <v>127</v>
      </c>
      <c r="F264" s="206" t="s">
        <v>709</v>
      </c>
      <c r="I264" s="107"/>
      <c r="L264" s="26"/>
      <c r="M264" s="108"/>
      <c r="T264" s="46"/>
      <c r="AT264" s="11" t="s">
        <v>127</v>
      </c>
      <c r="AU264" s="11" t="s">
        <v>66</v>
      </c>
    </row>
    <row r="265" spans="2:65" s="1" customFormat="1" ht="33" customHeight="1" x14ac:dyDescent="0.2">
      <c r="B265" s="26"/>
      <c r="C265" s="207" t="s">
        <v>415</v>
      </c>
      <c r="D265" s="207" t="s">
        <v>140</v>
      </c>
      <c r="E265" s="208" t="s">
        <v>844</v>
      </c>
      <c r="F265" s="209" t="s">
        <v>845</v>
      </c>
      <c r="G265" s="210" t="s">
        <v>121</v>
      </c>
      <c r="H265" s="211">
        <v>6</v>
      </c>
      <c r="I265" s="109"/>
      <c r="J265" s="215">
        <f>ROUND(I265*H265,2)</f>
        <v>0</v>
      </c>
      <c r="K265" s="110"/>
      <c r="L265" s="111"/>
      <c r="M265" s="112" t="s">
        <v>3</v>
      </c>
      <c r="N265" s="113" t="s">
        <v>37</v>
      </c>
      <c r="P265" s="103">
        <f>O265*H265</f>
        <v>0</v>
      </c>
      <c r="Q265" s="103">
        <v>0</v>
      </c>
      <c r="R265" s="103">
        <f>Q265*H265</f>
        <v>0</v>
      </c>
      <c r="S265" s="103">
        <v>0</v>
      </c>
      <c r="T265" s="104">
        <f>S265*H265</f>
        <v>0</v>
      </c>
      <c r="AR265" s="105" t="s">
        <v>143</v>
      </c>
      <c r="AT265" s="105" t="s">
        <v>140</v>
      </c>
      <c r="AU265" s="105" t="s">
        <v>66</v>
      </c>
      <c r="AY265" s="11" t="s">
        <v>123</v>
      </c>
      <c r="BE265" s="106">
        <f>IF(N265="základní",J265,0)</f>
        <v>0</v>
      </c>
      <c r="BF265" s="106">
        <f>IF(N265="snížená",J265,0)</f>
        <v>0</v>
      </c>
      <c r="BG265" s="106">
        <f>IF(N265="zákl. přenesená",J265,0)</f>
        <v>0</v>
      </c>
      <c r="BH265" s="106">
        <f>IF(N265="sníž. přenesená",J265,0)</f>
        <v>0</v>
      </c>
      <c r="BI265" s="106">
        <f>IF(N265="nulová",J265,0)</f>
        <v>0</v>
      </c>
      <c r="BJ265" s="11" t="s">
        <v>74</v>
      </c>
      <c r="BK265" s="106">
        <f>ROUND(I265*H265,2)</f>
        <v>0</v>
      </c>
      <c r="BL265" s="11" t="s">
        <v>122</v>
      </c>
      <c r="BM265" s="105" t="s">
        <v>846</v>
      </c>
    </row>
    <row r="266" spans="2:65" s="1" customFormat="1" ht="19.5" x14ac:dyDescent="0.2">
      <c r="B266" s="26"/>
      <c r="D266" s="204" t="s">
        <v>125</v>
      </c>
      <c r="F266" s="205" t="s">
        <v>845</v>
      </c>
      <c r="I266" s="107"/>
      <c r="L266" s="26"/>
      <c r="M266" s="108"/>
      <c r="T266" s="46"/>
      <c r="AT266" s="11" t="s">
        <v>125</v>
      </c>
      <c r="AU266" s="11" t="s">
        <v>66</v>
      </c>
    </row>
    <row r="267" spans="2:65" s="1" customFormat="1" ht="19.5" x14ac:dyDescent="0.2">
      <c r="B267" s="26"/>
      <c r="D267" s="204" t="s">
        <v>127</v>
      </c>
      <c r="F267" s="206" t="s">
        <v>709</v>
      </c>
      <c r="I267" s="107"/>
      <c r="L267" s="26"/>
      <c r="M267" s="108"/>
      <c r="T267" s="46"/>
      <c r="AT267" s="11" t="s">
        <v>127</v>
      </c>
      <c r="AU267" s="11" t="s">
        <v>66</v>
      </c>
    </row>
    <row r="268" spans="2:65" s="1" customFormat="1" ht="16.5" customHeight="1" x14ac:dyDescent="0.2">
      <c r="B268" s="26"/>
      <c r="C268" s="199" t="s">
        <v>419</v>
      </c>
      <c r="D268" s="199" t="s">
        <v>118</v>
      </c>
      <c r="E268" s="200" t="s">
        <v>258</v>
      </c>
      <c r="F268" s="201" t="s">
        <v>259</v>
      </c>
      <c r="G268" s="202" t="s">
        <v>260</v>
      </c>
      <c r="H268" s="203">
        <v>490</v>
      </c>
      <c r="I268" s="99"/>
      <c r="J268" s="214">
        <f>ROUND(I268*H268,2)</f>
        <v>0</v>
      </c>
      <c r="K268" s="100"/>
      <c r="L268" s="26"/>
      <c r="M268" s="101" t="s">
        <v>3</v>
      </c>
      <c r="N268" s="102" t="s">
        <v>37</v>
      </c>
      <c r="P268" s="103">
        <f>O268*H268</f>
        <v>0</v>
      </c>
      <c r="Q268" s="103">
        <v>0</v>
      </c>
      <c r="R268" s="103">
        <f>Q268*H268</f>
        <v>0</v>
      </c>
      <c r="S268" s="103">
        <v>0</v>
      </c>
      <c r="T268" s="104">
        <f>S268*H268</f>
        <v>0</v>
      </c>
      <c r="AR268" s="105" t="s">
        <v>122</v>
      </c>
      <c r="AT268" s="105" t="s">
        <v>118</v>
      </c>
      <c r="AU268" s="105" t="s">
        <v>66</v>
      </c>
      <c r="AY268" s="11" t="s">
        <v>123</v>
      </c>
      <c r="BE268" s="106">
        <f>IF(N268="základní",J268,0)</f>
        <v>0</v>
      </c>
      <c r="BF268" s="106">
        <f>IF(N268="snížená",J268,0)</f>
        <v>0</v>
      </c>
      <c r="BG268" s="106">
        <f>IF(N268="zákl. přenesená",J268,0)</f>
        <v>0</v>
      </c>
      <c r="BH268" s="106">
        <f>IF(N268="sníž. přenesená",J268,0)</f>
        <v>0</v>
      </c>
      <c r="BI268" s="106">
        <f>IF(N268="nulová",J268,0)</f>
        <v>0</v>
      </c>
      <c r="BJ268" s="11" t="s">
        <v>74</v>
      </c>
      <c r="BK268" s="106">
        <f>ROUND(I268*H268,2)</f>
        <v>0</v>
      </c>
      <c r="BL268" s="11" t="s">
        <v>122</v>
      </c>
      <c r="BM268" s="105" t="s">
        <v>847</v>
      </c>
    </row>
    <row r="269" spans="2:65" s="1" customFormat="1" x14ac:dyDescent="0.2">
      <c r="B269" s="26"/>
      <c r="D269" s="204" t="s">
        <v>125</v>
      </c>
      <c r="F269" s="205" t="s">
        <v>262</v>
      </c>
      <c r="I269" s="107"/>
      <c r="L269" s="26"/>
      <c r="M269" s="108"/>
      <c r="T269" s="46"/>
      <c r="AT269" s="11" t="s">
        <v>125</v>
      </c>
      <c r="AU269" s="11" t="s">
        <v>66</v>
      </c>
    </row>
    <row r="270" spans="2:65" s="1" customFormat="1" ht="19.5" x14ac:dyDescent="0.2">
      <c r="B270" s="26"/>
      <c r="D270" s="204" t="s">
        <v>127</v>
      </c>
      <c r="F270" s="206" t="s">
        <v>709</v>
      </c>
      <c r="I270" s="107"/>
      <c r="L270" s="26"/>
      <c r="M270" s="108"/>
      <c r="T270" s="46"/>
      <c r="AT270" s="11" t="s">
        <v>127</v>
      </c>
      <c r="AU270" s="11" t="s">
        <v>66</v>
      </c>
    </row>
    <row r="271" spans="2:65" s="1" customFormat="1" ht="16.5" customHeight="1" x14ac:dyDescent="0.2">
      <c r="B271" s="26"/>
      <c r="C271" s="207" t="s">
        <v>424</v>
      </c>
      <c r="D271" s="207" t="s">
        <v>140</v>
      </c>
      <c r="E271" s="208" t="s">
        <v>264</v>
      </c>
      <c r="F271" s="209" t="s">
        <v>265</v>
      </c>
      <c r="G271" s="210" t="s">
        <v>260</v>
      </c>
      <c r="H271" s="211">
        <v>70</v>
      </c>
      <c r="I271" s="109"/>
      <c r="J271" s="215">
        <f>ROUND(I271*H271,2)</f>
        <v>0</v>
      </c>
      <c r="K271" s="110"/>
      <c r="L271" s="111"/>
      <c r="M271" s="112" t="s">
        <v>3</v>
      </c>
      <c r="N271" s="113" t="s">
        <v>37</v>
      </c>
      <c r="P271" s="103">
        <f>O271*H271</f>
        <v>0</v>
      </c>
      <c r="Q271" s="103">
        <v>0</v>
      </c>
      <c r="R271" s="103">
        <f>Q271*H271</f>
        <v>0</v>
      </c>
      <c r="S271" s="103">
        <v>0</v>
      </c>
      <c r="T271" s="104">
        <f>S271*H271</f>
        <v>0</v>
      </c>
      <c r="AR271" s="105" t="s">
        <v>143</v>
      </c>
      <c r="AT271" s="105" t="s">
        <v>140</v>
      </c>
      <c r="AU271" s="105" t="s">
        <v>66</v>
      </c>
      <c r="AY271" s="11" t="s">
        <v>123</v>
      </c>
      <c r="BE271" s="106">
        <f>IF(N271="základní",J271,0)</f>
        <v>0</v>
      </c>
      <c r="BF271" s="106">
        <f>IF(N271="snížená",J271,0)</f>
        <v>0</v>
      </c>
      <c r="BG271" s="106">
        <f>IF(N271="zákl. přenesená",J271,0)</f>
        <v>0</v>
      </c>
      <c r="BH271" s="106">
        <f>IF(N271="sníž. přenesená",J271,0)</f>
        <v>0</v>
      </c>
      <c r="BI271" s="106">
        <f>IF(N271="nulová",J271,0)</f>
        <v>0</v>
      </c>
      <c r="BJ271" s="11" t="s">
        <v>74</v>
      </c>
      <c r="BK271" s="106">
        <f>ROUND(I271*H271,2)</f>
        <v>0</v>
      </c>
      <c r="BL271" s="11" t="s">
        <v>122</v>
      </c>
      <c r="BM271" s="105" t="s">
        <v>848</v>
      </c>
    </row>
    <row r="272" spans="2:65" s="1" customFormat="1" x14ac:dyDescent="0.2">
      <c r="B272" s="26"/>
      <c r="D272" s="204" t="s">
        <v>125</v>
      </c>
      <c r="F272" s="205" t="s">
        <v>265</v>
      </c>
      <c r="I272" s="107"/>
      <c r="L272" s="26"/>
      <c r="M272" s="108"/>
      <c r="T272" s="46"/>
      <c r="AT272" s="11" t="s">
        <v>125</v>
      </c>
      <c r="AU272" s="11" t="s">
        <v>66</v>
      </c>
    </row>
    <row r="273" spans="2:65" s="1" customFormat="1" ht="19.5" x14ac:dyDescent="0.2">
      <c r="B273" s="26"/>
      <c r="D273" s="204" t="s">
        <v>127</v>
      </c>
      <c r="F273" s="206" t="s">
        <v>709</v>
      </c>
      <c r="I273" s="107"/>
      <c r="L273" s="26"/>
      <c r="M273" s="108"/>
      <c r="T273" s="46"/>
      <c r="AT273" s="11" t="s">
        <v>127</v>
      </c>
      <c r="AU273" s="11" t="s">
        <v>66</v>
      </c>
    </row>
    <row r="274" spans="2:65" s="1" customFormat="1" ht="16.5" customHeight="1" x14ac:dyDescent="0.2">
      <c r="B274" s="26"/>
      <c r="C274" s="207" t="s">
        <v>429</v>
      </c>
      <c r="D274" s="207" t="s">
        <v>140</v>
      </c>
      <c r="E274" s="208" t="s">
        <v>268</v>
      </c>
      <c r="F274" s="209" t="s">
        <v>269</v>
      </c>
      <c r="G274" s="210" t="s">
        <v>260</v>
      </c>
      <c r="H274" s="211">
        <v>70</v>
      </c>
      <c r="I274" s="109"/>
      <c r="J274" s="215">
        <f>ROUND(I274*H274,2)</f>
        <v>0</v>
      </c>
      <c r="K274" s="110"/>
      <c r="L274" s="111"/>
      <c r="M274" s="112" t="s">
        <v>3</v>
      </c>
      <c r="N274" s="113" t="s">
        <v>37</v>
      </c>
      <c r="P274" s="103">
        <f>O274*H274</f>
        <v>0</v>
      </c>
      <c r="Q274" s="103">
        <v>0</v>
      </c>
      <c r="R274" s="103">
        <f>Q274*H274</f>
        <v>0</v>
      </c>
      <c r="S274" s="103">
        <v>0</v>
      </c>
      <c r="T274" s="104">
        <f>S274*H274</f>
        <v>0</v>
      </c>
      <c r="AR274" s="105" t="s">
        <v>143</v>
      </c>
      <c r="AT274" s="105" t="s">
        <v>140</v>
      </c>
      <c r="AU274" s="105" t="s">
        <v>66</v>
      </c>
      <c r="AY274" s="11" t="s">
        <v>123</v>
      </c>
      <c r="BE274" s="106">
        <f>IF(N274="základní",J274,0)</f>
        <v>0</v>
      </c>
      <c r="BF274" s="106">
        <f>IF(N274="snížená",J274,0)</f>
        <v>0</v>
      </c>
      <c r="BG274" s="106">
        <f>IF(N274="zákl. přenesená",J274,0)</f>
        <v>0</v>
      </c>
      <c r="BH274" s="106">
        <f>IF(N274="sníž. přenesená",J274,0)</f>
        <v>0</v>
      </c>
      <c r="BI274" s="106">
        <f>IF(N274="nulová",J274,0)</f>
        <v>0</v>
      </c>
      <c r="BJ274" s="11" t="s">
        <v>74</v>
      </c>
      <c r="BK274" s="106">
        <f>ROUND(I274*H274,2)</f>
        <v>0</v>
      </c>
      <c r="BL274" s="11" t="s">
        <v>122</v>
      </c>
      <c r="BM274" s="105" t="s">
        <v>849</v>
      </c>
    </row>
    <row r="275" spans="2:65" s="1" customFormat="1" x14ac:dyDescent="0.2">
      <c r="B275" s="26"/>
      <c r="D275" s="204" t="s">
        <v>125</v>
      </c>
      <c r="F275" s="205" t="s">
        <v>269</v>
      </c>
      <c r="I275" s="107"/>
      <c r="L275" s="26"/>
      <c r="M275" s="108"/>
      <c r="T275" s="46"/>
      <c r="AT275" s="11" t="s">
        <v>125</v>
      </c>
      <c r="AU275" s="11" t="s">
        <v>66</v>
      </c>
    </row>
    <row r="276" spans="2:65" s="1" customFormat="1" ht="19.5" x14ac:dyDescent="0.2">
      <c r="B276" s="26"/>
      <c r="D276" s="204" t="s">
        <v>127</v>
      </c>
      <c r="F276" s="206" t="s">
        <v>709</v>
      </c>
      <c r="I276" s="107"/>
      <c r="L276" s="26"/>
      <c r="M276" s="108"/>
      <c r="T276" s="46"/>
      <c r="AT276" s="11" t="s">
        <v>127</v>
      </c>
      <c r="AU276" s="11" t="s">
        <v>66</v>
      </c>
    </row>
    <row r="277" spans="2:65" s="1" customFormat="1" ht="16.5" customHeight="1" x14ac:dyDescent="0.2">
      <c r="B277" s="26"/>
      <c r="C277" s="207" t="s">
        <v>433</v>
      </c>
      <c r="D277" s="207" t="s">
        <v>140</v>
      </c>
      <c r="E277" s="208" t="s">
        <v>272</v>
      </c>
      <c r="F277" s="209" t="s">
        <v>273</v>
      </c>
      <c r="G277" s="210" t="s">
        <v>260</v>
      </c>
      <c r="H277" s="211">
        <v>70</v>
      </c>
      <c r="I277" s="109"/>
      <c r="J277" s="215">
        <f>ROUND(I277*H277,2)</f>
        <v>0</v>
      </c>
      <c r="K277" s="110"/>
      <c r="L277" s="111"/>
      <c r="M277" s="112" t="s">
        <v>3</v>
      </c>
      <c r="N277" s="113" t="s">
        <v>37</v>
      </c>
      <c r="P277" s="103">
        <f>O277*H277</f>
        <v>0</v>
      </c>
      <c r="Q277" s="103">
        <v>0</v>
      </c>
      <c r="R277" s="103">
        <f>Q277*H277</f>
        <v>0</v>
      </c>
      <c r="S277" s="103">
        <v>0</v>
      </c>
      <c r="T277" s="104">
        <f>S277*H277</f>
        <v>0</v>
      </c>
      <c r="AR277" s="105" t="s">
        <v>143</v>
      </c>
      <c r="AT277" s="105" t="s">
        <v>140</v>
      </c>
      <c r="AU277" s="105" t="s">
        <v>66</v>
      </c>
      <c r="AY277" s="11" t="s">
        <v>123</v>
      </c>
      <c r="BE277" s="106">
        <f>IF(N277="základní",J277,0)</f>
        <v>0</v>
      </c>
      <c r="BF277" s="106">
        <f>IF(N277="snížená",J277,0)</f>
        <v>0</v>
      </c>
      <c r="BG277" s="106">
        <f>IF(N277="zákl. přenesená",J277,0)</f>
        <v>0</v>
      </c>
      <c r="BH277" s="106">
        <f>IF(N277="sníž. přenesená",J277,0)</f>
        <v>0</v>
      </c>
      <c r="BI277" s="106">
        <f>IF(N277="nulová",J277,0)</f>
        <v>0</v>
      </c>
      <c r="BJ277" s="11" t="s">
        <v>74</v>
      </c>
      <c r="BK277" s="106">
        <f>ROUND(I277*H277,2)</f>
        <v>0</v>
      </c>
      <c r="BL277" s="11" t="s">
        <v>122</v>
      </c>
      <c r="BM277" s="105" t="s">
        <v>850</v>
      </c>
    </row>
    <row r="278" spans="2:65" s="1" customFormat="1" x14ac:dyDescent="0.2">
      <c r="B278" s="26"/>
      <c r="D278" s="204" t="s">
        <v>125</v>
      </c>
      <c r="F278" s="205" t="s">
        <v>273</v>
      </c>
      <c r="I278" s="107"/>
      <c r="L278" s="26"/>
      <c r="M278" s="108"/>
      <c r="T278" s="46"/>
      <c r="AT278" s="11" t="s">
        <v>125</v>
      </c>
      <c r="AU278" s="11" t="s">
        <v>66</v>
      </c>
    </row>
    <row r="279" spans="2:65" s="1" customFormat="1" ht="19.5" x14ac:dyDescent="0.2">
      <c r="B279" s="26"/>
      <c r="D279" s="204" t="s">
        <v>127</v>
      </c>
      <c r="F279" s="206" t="s">
        <v>709</v>
      </c>
      <c r="I279" s="107"/>
      <c r="L279" s="26"/>
      <c r="M279" s="108"/>
      <c r="T279" s="46"/>
      <c r="AT279" s="11" t="s">
        <v>127</v>
      </c>
      <c r="AU279" s="11" t="s">
        <v>66</v>
      </c>
    </row>
    <row r="280" spans="2:65" s="1" customFormat="1" ht="16.5" customHeight="1" x14ac:dyDescent="0.2">
      <c r="B280" s="26"/>
      <c r="C280" s="207" t="s">
        <v>437</v>
      </c>
      <c r="D280" s="207" t="s">
        <v>140</v>
      </c>
      <c r="E280" s="208" t="s">
        <v>276</v>
      </c>
      <c r="F280" s="209" t="s">
        <v>277</v>
      </c>
      <c r="G280" s="210" t="s">
        <v>260</v>
      </c>
      <c r="H280" s="211">
        <v>70</v>
      </c>
      <c r="I280" s="109"/>
      <c r="J280" s="215">
        <f>ROUND(I280*H280,2)</f>
        <v>0</v>
      </c>
      <c r="K280" s="110"/>
      <c r="L280" s="111"/>
      <c r="M280" s="112" t="s">
        <v>3</v>
      </c>
      <c r="N280" s="113" t="s">
        <v>37</v>
      </c>
      <c r="P280" s="103">
        <f>O280*H280</f>
        <v>0</v>
      </c>
      <c r="Q280" s="103">
        <v>0</v>
      </c>
      <c r="R280" s="103">
        <f>Q280*H280</f>
        <v>0</v>
      </c>
      <c r="S280" s="103">
        <v>0</v>
      </c>
      <c r="T280" s="104">
        <f>S280*H280</f>
        <v>0</v>
      </c>
      <c r="AR280" s="105" t="s">
        <v>143</v>
      </c>
      <c r="AT280" s="105" t="s">
        <v>140</v>
      </c>
      <c r="AU280" s="105" t="s">
        <v>66</v>
      </c>
      <c r="AY280" s="11" t="s">
        <v>123</v>
      </c>
      <c r="BE280" s="106">
        <f>IF(N280="základní",J280,0)</f>
        <v>0</v>
      </c>
      <c r="BF280" s="106">
        <f>IF(N280="snížená",J280,0)</f>
        <v>0</v>
      </c>
      <c r="BG280" s="106">
        <f>IF(N280="zákl. přenesená",J280,0)</f>
        <v>0</v>
      </c>
      <c r="BH280" s="106">
        <f>IF(N280="sníž. přenesená",J280,0)</f>
        <v>0</v>
      </c>
      <c r="BI280" s="106">
        <f>IF(N280="nulová",J280,0)</f>
        <v>0</v>
      </c>
      <c r="BJ280" s="11" t="s">
        <v>74</v>
      </c>
      <c r="BK280" s="106">
        <f>ROUND(I280*H280,2)</f>
        <v>0</v>
      </c>
      <c r="BL280" s="11" t="s">
        <v>122</v>
      </c>
      <c r="BM280" s="105" t="s">
        <v>851</v>
      </c>
    </row>
    <row r="281" spans="2:65" s="1" customFormat="1" x14ac:dyDescent="0.2">
      <c r="B281" s="26"/>
      <c r="D281" s="204" t="s">
        <v>125</v>
      </c>
      <c r="F281" s="205" t="s">
        <v>277</v>
      </c>
      <c r="I281" s="107"/>
      <c r="L281" s="26"/>
      <c r="M281" s="108"/>
      <c r="T281" s="46"/>
      <c r="AT281" s="11" t="s">
        <v>125</v>
      </c>
      <c r="AU281" s="11" t="s">
        <v>66</v>
      </c>
    </row>
    <row r="282" spans="2:65" s="1" customFormat="1" ht="19.5" x14ac:dyDescent="0.2">
      <c r="B282" s="26"/>
      <c r="D282" s="204" t="s">
        <v>127</v>
      </c>
      <c r="F282" s="206" t="s">
        <v>709</v>
      </c>
      <c r="I282" s="107"/>
      <c r="L282" s="26"/>
      <c r="M282" s="108"/>
      <c r="T282" s="46"/>
      <c r="AT282" s="11" t="s">
        <v>127</v>
      </c>
      <c r="AU282" s="11" t="s">
        <v>66</v>
      </c>
    </row>
    <row r="283" spans="2:65" s="1" customFormat="1" ht="16.5" customHeight="1" x14ac:dyDescent="0.2">
      <c r="B283" s="26"/>
      <c r="C283" s="207" t="s">
        <v>441</v>
      </c>
      <c r="D283" s="207" t="s">
        <v>140</v>
      </c>
      <c r="E283" s="208" t="s">
        <v>280</v>
      </c>
      <c r="F283" s="209" t="s">
        <v>281</v>
      </c>
      <c r="G283" s="210" t="s">
        <v>260</v>
      </c>
      <c r="H283" s="211">
        <v>70</v>
      </c>
      <c r="I283" s="109"/>
      <c r="J283" s="215">
        <f>ROUND(I283*H283,2)</f>
        <v>0</v>
      </c>
      <c r="K283" s="110"/>
      <c r="L283" s="111"/>
      <c r="M283" s="112" t="s">
        <v>3</v>
      </c>
      <c r="N283" s="113" t="s">
        <v>37</v>
      </c>
      <c r="P283" s="103">
        <f>O283*H283</f>
        <v>0</v>
      </c>
      <c r="Q283" s="103">
        <v>0</v>
      </c>
      <c r="R283" s="103">
        <f>Q283*H283</f>
        <v>0</v>
      </c>
      <c r="S283" s="103">
        <v>0</v>
      </c>
      <c r="T283" s="104">
        <f>S283*H283</f>
        <v>0</v>
      </c>
      <c r="AR283" s="105" t="s">
        <v>143</v>
      </c>
      <c r="AT283" s="105" t="s">
        <v>140</v>
      </c>
      <c r="AU283" s="105" t="s">
        <v>66</v>
      </c>
      <c r="AY283" s="11" t="s">
        <v>123</v>
      </c>
      <c r="BE283" s="106">
        <f>IF(N283="základní",J283,0)</f>
        <v>0</v>
      </c>
      <c r="BF283" s="106">
        <f>IF(N283="snížená",J283,0)</f>
        <v>0</v>
      </c>
      <c r="BG283" s="106">
        <f>IF(N283="zákl. přenesená",J283,0)</f>
        <v>0</v>
      </c>
      <c r="BH283" s="106">
        <f>IF(N283="sníž. přenesená",J283,0)</f>
        <v>0</v>
      </c>
      <c r="BI283" s="106">
        <f>IF(N283="nulová",J283,0)</f>
        <v>0</v>
      </c>
      <c r="BJ283" s="11" t="s">
        <v>74</v>
      </c>
      <c r="BK283" s="106">
        <f>ROUND(I283*H283,2)</f>
        <v>0</v>
      </c>
      <c r="BL283" s="11" t="s">
        <v>122</v>
      </c>
      <c r="BM283" s="105" t="s">
        <v>852</v>
      </c>
    </row>
    <row r="284" spans="2:65" s="1" customFormat="1" x14ac:dyDescent="0.2">
      <c r="B284" s="26"/>
      <c r="D284" s="204" t="s">
        <v>125</v>
      </c>
      <c r="F284" s="205" t="s">
        <v>281</v>
      </c>
      <c r="I284" s="107"/>
      <c r="L284" s="26"/>
      <c r="M284" s="108"/>
      <c r="T284" s="46"/>
      <c r="AT284" s="11" t="s">
        <v>125</v>
      </c>
      <c r="AU284" s="11" t="s">
        <v>66</v>
      </c>
    </row>
    <row r="285" spans="2:65" s="1" customFormat="1" ht="19.5" x14ac:dyDescent="0.2">
      <c r="B285" s="26"/>
      <c r="D285" s="204" t="s">
        <v>127</v>
      </c>
      <c r="F285" s="206" t="s">
        <v>709</v>
      </c>
      <c r="I285" s="107"/>
      <c r="L285" s="26"/>
      <c r="M285" s="108"/>
      <c r="T285" s="46"/>
      <c r="AT285" s="11" t="s">
        <v>127</v>
      </c>
      <c r="AU285" s="11" t="s">
        <v>66</v>
      </c>
    </row>
    <row r="286" spans="2:65" s="1" customFormat="1" ht="16.5" customHeight="1" x14ac:dyDescent="0.2">
      <c r="B286" s="26"/>
      <c r="C286" s="207" t="s">
        <v>445</v>
      </c>
      <c r="D286" s="207" t="s">
        <v>140</v>
      </c>
      <c r="E286" s="208" t="s">
        <v>284</v>
      </c>
      <c r="F286" s="209" t="s">
        <v>285</v>
      </c>
      <c r="G286" s="210" t="s">
        <v>260</v>
      </c>
      <c r="H286" s="211">
        <v>70</v>
      </c>
      <c r="I286" s="109"/>
      <c r="J286" s="215">
        <f>ROUND(I286*H286,2)</f>
        <v>0</v>
      </c>
      <c r="K286" s="110"/>
      <c r="L286" s="111"/>
      <c r="M286" s="112" t="s">
        <v>3</v>
      </c>
      <c r="N286" s="113" t="s">
        <v>37</v>
      </c>
      <c r="P286" s="103">
        <f>O286*H286</f>
        <v>0</v>
      </c>
      <c r="Q286" s="103">
        <v>0</v>
      </c>
      <c r="R286" s="103">
        <f>Q286*H286</f>
        <v>0</v>
      </c>
      <c r="S286" s="103">
        <v>0</v>
      </c>
      <c r="T286" s="104">
        <f>S286*H286</f>
        <v>0</v>
      </c>
      <c r="AR286" s="105" t="s">
        <v>143</v>
      </c>
      <c r="AT286" s="105" t="s">
        <v>140</v>
      </c>
      <c r="AU286" s="105" t="s">
        <v>66</v>
      </c>
      <c r="AY286" s="11" t="s">
        <v>123</v>
      </c>
      <c r="BE286" s="106">
        <f>IF(N286="základní",J286,0)</f>
        <v>0</v>
      </c>
      <c r="BF286" s="106">
        <f>IF(N286="snížená",J286,0)</f>
        <v>0</v>
      </c>
      <c r="BG286" s="106">
        <f>IF(N286="zákl. přenesená",J286,0)</f>
        <v>0</v>
      </c>
      <c r="BH286" s="106">
        <f>IF(N286="sníž. přenesená",J286,0)</f>
        <v>0</v>
      </c>
      <c r="BI286" s="106">
        <f>IF(N286="nulová",J286,0)</f>
        <v>0</v>
      </c>
      <c r="BJ286" s="11" t="s">
        <v>74</v>
      </c>
      <c r="BK286" s="106">
        <f>ROUND(I286*H286,2)</f>
        <v>0</v>
      </c>
      <c r="BL286" s="11" t="s">
        <v>122</v>
      </c>
      <c r="BM286" s="105" t="s">
        <v>853</v>
      </c>
    </row>
    <row r="287" spans="2:65" s="1" customFormat="1" x14ac:dyDescent="0.2">
      <c r="B287" s="26"/>
      <c r="D287" s="204" t="s">
        <v>125</v>
      </c>
      <c r="F287" s="205" t="s">
        <v>285</v>
      </c>
      <c r="I287" s="107"/>
      <c r="L287" s="26"/>
      <c r="M287" s="108"/>
      <c r="T287" s="46"/>
      <c r="AT287" s="11" t="s">
        <v>125</v>
      </c>
      <c r="AU287" s="11" t="s">
        <v>66</v>
      </c>
    </row>
    <row r="288" spans="2:65" s="1" customFormat="1" ht="19.5" x14ac:dyDescent="0.2">
      <c r="B288" s="26"/>
      <c r="D288" s="204" t="s">
        <v>127</v>
      </c>
      <c r="F288" s="206" t="s">
        <v>709</v>
      </c>
      <c r="I288" s="107"/>
      <c r="L288" s="26"/>
      <c r="M288" s="108"/>
      <c r="T288" s="46"/>
      <c r="AT288" s="11" t="s">
        <v>127</v>
      </c>
      <c r="AU288" s="11" t="s">
        <v>66</v>
      </c>
    </row>
    <row r="289" spans="2:65" s="1" customFormat="1" ht="16.5" customHeight="1" x14ac:dyDescent="0.2">
      <c r="B289" s="26"/>
      <c r="C289" s="207" t="s">
        <v>449</v>
      </c>
      <c r="D289" s="207" t="s">
        <v>140</v>
      </c>
      <c r="E289" s="208" t="s">
        <v>288</v>
      </c>
      <c r="F289" s="209" t="s">
        <v>289</v>
      </c>
      <c r="G289" s="210" t="s">
        <v>260</v>
      </c>
      <c r="H289" s="211">
        <v>70</v>
      </c>
      <c r="I289" s="109"/>
      <c r="J289" s="215">
        <f>ROUND(I289*H289,2)</f>
        <v>0</v>
      </c>
      <c r="K289" s="110"/>
      <c r="L289" s="111"/>
      <c r="M289" s="112" t="s">
        <v>3</v>
      </c>
      <c r="N289" s="113" t="s">
        <v>37</v>
      </c>
      <c r="P289" s="103">
        <f>O289*H289</f>
        <v>0</v>
      </c>
      <c r="Q289" s="103">
        <v>0</v>
      </c>
      <c r="R289" s="103">
        <f>Q289*H289</f>
        <v>0</v>
      </c>
      <c r="S289" s="103">
        <v>0</v>
      </c>
      <c r="T289" s="104">
        <f>S289*H289</f>
        <v>0</v>
      </c>
      <c r="AR289" s="105" t="s">
        <v>143</v>
      </c>
      <c r="AT289" s="105" t="s">
        <v>140</v>
      </c>
      <c r="AU289" s="105" t="s">
        <v>66</v>
      </c>
      <c r="AY289" s="11" t="s">
        <v>123</v>
      </c>
      <c r="BE289" s="106">
        <f>IF(N289="základní",J289,0)</f>
        <v>0</v>
      </c>
      <c r="BF289" s="106">
        <f>IF(N289="snížená",J289,0)</f>
        <v>0</v>
      </c>
      <c r="BG289" s="106">
        <f>IF(N289="zákl. přenesená",J289,0)</f>
        <v>0</v>
      </c>
      <c r="BH289" s="106">
        <f>IF(N289="sníž. přenesená",J289,0)</f>
        <v>0</v>
      </c>
      <c r="BI289" s="106">
        <f>IF(N289="nulová",J289,0)</f>
        <v>0</v>
      </c>
      <c r="BJ289" s="11" t="s">
        <v>74</v>
      </c>
      <c r="BK289" s="106">
        <f>ROUND(I289*H289,2)</f>
        <v>0</v>
      </c>
      <c r="BL289" s="11" t="s">
        <v>122</v>
      </c>
      <c r="BM289" s="105" t="s">
        <v>854</v>
      </c>
    </row>
    <row r="290" spans="2:65" s="1" customFormat="1" x14ac:dyDescent="0.2">
      <c r="B290" s="26"/>
      <c r="D290" s="204" t="s">
        <v>125</v>
      </c>
      <c r="F290" s="205" t="s">
        <v>289</v>
      </c>
      <c r="I290" s="107"/>
      <c r="L290" s="26"/>
      <c r="M290" s="108"/>
      <c r="T290" s="46"/>
      <c r="AT290" s="11" t="s">
        <v>125</v>
      </c>
      <c r="AU290" s="11" t="s">
        <v>66</v>
      </c>
    </row>
    <row r="291" spans="2:65" s="1" customFormat="1" ht="19.5" x14ac:dyDescent="0.2">
      <c r="B291" s="26"/>
      <c r="D291" s="204" t="s">
        <v>127</v>
      </c>
      <c r="F291" s="206" t="s">
        <v>709</v>
      </c>
      <c r="I291" s="107"/>
      <c r="L291" s="26"/>
      <c r="M291" s="108"/>
      <c r="T291" s="46"/>
      <c r="AT291" s="11" t="s">
        <v>127</v>
      </c>
      <c r="AU291" s="11" t="s">
        <v>66</v>
      </c>
    </row>
    <row r="292" spans="2:65" s="1" customFormat="1" ht="16.5" customHeight="1" x14ac:dyDescent="0.2">
      <c r="B292" s="26"/>
      <c r="C292" s="199" t="s">
        <v>454</v>
      </c>
      <c r="D292" s="199" t="s">
        <v>118</v>
      </c>
      <c r="E292" s="200" t="s">
        <v>855</v>
      </c>
      <c r="F292" s="201" t="s">
        <v>856</v>
      </c>
      <c r="G292" s="202" t="s">
        <v>260</v>
      </c>
      <c r="H292" s="203">
        <v>20</v>
      </c>
      <c r="I292" s="99"/>
      <c r="J292" s="214">
        <f>ROUND(I292*H292,2)</f>
        <v>0</v>
      </c>
      <c r="K292" s="100"/>
      <c r="L292" s="26"/>
      <c r="M292" s="101" t="s">
        <v>3</v>
      </c>
      <c r="N292" s="102" t="s">
        <v>37</v>
      </c>
      <c r="P292" s="103">
        <f>O292*H292</f>
        <v>0</v>
      </c>
      <c r="Q292" s="103">
        <v>0</v>
      </c>
      <c r="R292" s="103">
        <f>Q292*H292</f>
        <v>0</v>
      </c>
      <c r="S292" s="103">
        <v>0</v>
      </c>
      <c r="T292" s="104">
        <f>S292*H292</f>
        <v>0</v>
      </c>
      <c r="AR292" s="105" t="s">
        <v>122</v>
      </c>
      <c r="AT292" s="105" t="s">
        <v>118</v>
      </c>
      <c r="AU292" s="105" t="s">
        <v>66</v>
      </c>
      <c r="AY292" s="11" t="s">
        <v>123</v>
      </c>
      <c r="BE292" s="106">
        <f>IF(N292="základní",J292,0)</f>
        <v>0</v>
      </c>
      <c r="BF292" s="106">
        <f>IF(N292="snížená",J292,0)</f>
        <v>0</v>
      </c>
      <c r="BG292" s="106">
        <f>IF(N292="zákl. přenesená",J292,0)</f>
        <v>0</v>
      </c>
      <c r="BH292" s="106">
        <f>IF(N292="sníž. přenesená",J292,0)</f>
        <v>0</v>
      </c>
      <c r="BI292" s="106">
        <f>IF(N292="nulová",J292,0)</f>
        <v>0</v>
      </c>
      <c r="BJ292" s="11" t="s">
        <v>74</v>
      </c>
      <c r="BK292" s="106">
        <f>ROUND(I292*H292,2)</f>
        <v>0</v>
      </c>
      <c r="BL292" s="11" t="s">
        <v>122</v>
      </c>
      <c r="BM292" s="105" t="s">
        <v>857</v>
      </c>
    </row>
    <row r="293" spans="2:65" s="1" customFormat="1" x14ac:dyDescent="0.2">
      <c r="B293" s="26"/>
      <c r="D293" s="204" t="s">
        <v>125</v>
      </c>
      <c r="F293" s="205" t="s">
        <v>858</v>
      </c>
      <c r="I293" s="107"/>
      <c r="L293" s="26"/>
      <c r="M293" s="108"/>
      <c r="T293" s="46"/>
      <c r="AT293" s="11" t="s">
        <v>125</v>
      </c>
      <c r="AU293" s="11" t="s">
        <v>66</v>
      </c>
    </row>
    <row r="294" spans="2:65" s="1" customFormat="1" ht="19.5" x14ac:dyDescent="0.2">
      <c r="B294" s="26"/>
      <c r="D294" s="204" t="s">
        <v>127</v>
      </c>
      <c r="F294" s="206" t="s">
        <v>709</v>
      </c>
      <c r="I294" s="107"/>
      <c r="L294" s="26"/>
      <c r="M294" s="108"/>
      <c r="T294" s="46"/>
      <c r="AT294" s="11" t="s">
        <v>127</v>
      </c>
      <c r="AU294" s="11" t="s">
        <v>66</v>
      </c>
    </row>
    <row r="295" spans="2:65" s="1" customFormat="1" ht="16.5" customHeight="1" x14ac:dyDescent="0.2">
      <c r="B295" s="26"/>
      <c r="C295" s="207" t="s">
        <v>458</v>
      </c>
      <c r="D295" s="207" t="s">
        <v>140</v>
      </c>
      <c r="E295" s="208" t="s">
        <v>859</v>
      </c>
      <c r="F295" s="209" t="s">
        <v>860</v>
      </c>
      <c r="G295" s="210" t="s">
        <v>260</v>
      </c>
      <c r="H295" s="211">
        <v>20</v>
      </c>
      <c r="I295" s="109"/>
      <c r="J295" s="215">
        <f>ROUND(I295*H295,2)</f>
        <v>0</v>
      </c>
      <c r="K295" s="110"/>
      <c r="L295" s="111"/>
      <c r="M295" s="112" t="s">
        <v>3</v>
      </c>
      <c r="N295" s="113" t="s">
        <v>37</v>
      </c>
      <c r="P295" s="103">
        <f>O295*H295</f>
        <v>0</v>
      </c>
      <c r="Q295" s="103">
        <v>0</v>
      </c>
      <c r="R295" s="103">
        <f>Q295*H295</f>
        <v>0</v>
      </c>
      <c r="S295" s="103">
        <v>0</v>
      </c>
      <c r="T295" s="104">
        <f>S295*H295</f>
        <v>0</v>
      </c>
      <c r="AR295" s="105" t="s">
        <v>143</v>
      </c>
      <c r="AT295" s="105" t="s">
        <v>140</v>
      </c>
      <c r="AU295" s="105" t="s">
        <v>66</v>
      </c>
      <c r="AY295" s="11" t="s">
        <v>123</v>
      </c>
      <c r="BE295" s="106">
        <f>IF(N295="základní",J295,0)</f>
        <v>0</v>
      </c>
      <c r="BF295" s="106">
        <f>IF(N295="snížená",J295,0)</f>
        <v>0</v>
      </c>
      <c r="BG295" s="106">
        <f>IF(N295="zákl. přenesená",J295,0)</f>
        <v>0</v>
      </c>
      <c r="BH295" s="106">
        <f>IF(N295="sníž. přenesená",J295,0)</f>
        <v>0</v>
      </c>
      <c r="BI295" s="106">
        <f>IF(N295="nulová",J295,0)</f>
        <v>0</v>
      </c>
      <c r="BJ295" s="11" t="s">
        <v>74</v>
      </c>
      <c r="BK295" s="106">
        <f>ROUND(I295*H295,2)</f>
        <v>0</v>
      </c>
      <c r="BL295" s="11" t="s">
        <v>122</v>
      </c>
      <c r="BM295" s="105" t="s">
        <v>861</v>
      </c>
    </row>
    <row r="296" spans="2:65" s="1" customFormat="1" x14ac:dyDescent="0.2">
      <c r="B296" s="26"/>
      <c r="D296" s="204" t="s">
        <v>125</v>
      </c>
      <c r="F296" s="205" t="s">
        <v>860</v>
      </c>
      <c r="I296" s="107"/>
      <c r="L296" s="26"/>
      <c r="M296" s="108"/>
      <c r="T296" s="46"/>
      <c r="AT296" s="11" t="s">
        <v>125</v>
      </c>
      <c r="AU296" s="11" t="s">
        <v>66</v>
      </c>
    </row>
    <row r="297" spans="2:65" s="1" customFormat="1" ht="19.5" x14ac:dyDescent="0.2">
      <c r="B297" s="26"/>
      <c r="D297" s="204" t="s">
        <v>127</v>
      </c>
      <c r="F297" s="206" t="s">
        <v>709</v>
      </c>
      <c r="I297" s="107"/>
      <c r="L297" s="26"/>
      <c r="M297" s="108"/>
      <c r="T297" s="46"/>
      <c r="AT297" s="11" t="s">
        <v>127</v>
      </c>
      <c r="AU297" s="11" t="s">
        <v>66</v>
      </c>
    </row>
    <row r="298" spans="2:65" s="1" customFormat="1" ht="16.5" customHeight="1" x14ac:dyDescent="0.2">
      <c r="B298" s="26"/>
      <c r="C298" s="199" t="s">
        <v>463</v>
      </c>
      <c r="D298" s="199" t="s">
        <v>118</v>
      </c>
      <c r="E298" s="200" t="s">
        <v>292</v>
      </c>
      <c r="F298" s="201" t="s">
        <v>293</v>
      </c>
      <c r="G298" s="202" t="s">
        <v>121</v>
      </c>
      <c r="H298" s="203">
        <v>170</v>
      </c>
      <c r="I298" s="99"/>
      <c r="J298" s="214">
        <f>ROUND(I298*H298,2)</f>
        <v>0</v>
      </c>
      <c r="K298" s="100"/>
      <c r="L298" s="26"/>
      <c r="M298" s="101" t="s">
        <v>3</v>
      </c>
      <c r="N298" s="102" t="s">
        <v>37</v>
      </c>
      <c r="P298" s="103">
        <f>O298*H298</f>
        <v>0</v>
      </c>
      <c r="Q298" s="103">
        <v>0</v>
      </c>
      <c r="R298" s="103">
        <f>Q298*H298</f>
        <v>0</v>
      </c>
      <c r="S298" s="103">
        <v>0</v>
      </c>
      <c r="T298" s="104">
        <f>S298*H298</f>
        <v>0</v>
      </c>
      <c r="AR298" s="105" t="s">
        <v>122</v>
      </c>
      <c r="AT298" s="105" t="s">
        <v>118</v>
      </c>
      <c r="AU298" s="105" t="s">
        <v>66</v>
      </c>
      <c r="AY298" s="11" t="s">
        <v>123</v>
      </c>
      <c r="BE298" s="106">
        <f>IF(N298="základní",J298,0)</f>
        <v>0</v>
      </c>
      <c r="BF298" s="106">
        <f>IF(N298="snížená",J298,0)</f>
        <v>0</v>
      </c>
      <c r="BG298" s="106">
        <f>IF(N298="zákl. přenesená",J298,0)</f>
        <v>0</v>
      </c>
      <c r="BH298" s="106">
        <f>IF(N298="sníž. přenesená",J298,0)</f>
        <v>0</v>
      </c>
      <c r="BI298" s="106">
        <f>IF(N298="nulová",J298,0)</f>
        <v>0</v>
      </c>
      <c r="BJ298" s="11" t="s">
        <v>74</v>
      </c>
      <c r="BK298" s="106">
        <f>ROUND(I298*H298,2)</f>
        <v>0</v>
      </c>
      <c r="BL298" s="11" t="s">
        <v>122</v>
      </c>
      <c r="BM298" s="105" t="s">
        <v>862</v>
      </c>
    </row>
    <row r="299" spans="2:65" s="1" customFormat="1" x14ac:dyDescent="0.2">
      <c r="B299" s="26"/>
      <c r="D299" s="204" t="s">
        <v>125</v>
      </c>
      <c r="F299" s="205" t="s">
        <v>295</v>
      </c>
      <c r="I299" s="107"/>
      <c r="L299" s="26"/>
      <c r="M299" s="108"/>
      <c r="T299" s="46"/>
      <c r="AT299" s="11" t="s">
        <v>125</v>
      </c>
      <c r="AU299" s="11" t="s">
        <v>66</v>
      </c>
    </row>
    <row r="300" spans="2:65" s="1" customFormat="1" ht="19.5" x14ac:dyDescent="0.2">
      <c r="B300" s="26"/>
      <c r="D300" s="204" t="s">
        <v>127</v>
      </c>
      <c r="F300" s="206" t="s">
        <v>296</v>
      </c>
      <c r="I300" s="107"/>
      <c r="L300" s="26"/>
      <c r="M300" s="108"/>
      <c r="T300" s="46"/>
      <c r="AT300" s="11" t="s">
        <v>127</v>
      </c>
      <c r="AU300" s="11" t="s">
        <v>66</v>
      </c>
    </row>
    <row r="301" spans="2:65" s="1" customFormat="1" ht="16.5" customHeight="1" x14ac:dyDescent="0.2">
      <c r="B301" s="26"/>
      <c r="C301" s="199" t="s">
        <v>467</v>
      </c>
      <c r="D301" s="199" t="s">
        <v>118</v>
      </c>
      <c r="E301" s="200" t="s">
        <v>863</v>
      </c>
      <c r="F301" s="201" t="s">
        <v>864</v>
      </c>
      <c r="G301" s="202" t="s">
        <v>121</v>
      </c>
      <c r="H301" s="203">
        <v>35</v>
      </c>
      <c r="I301" s="99"/>
      <c r="J301" s="214">
        <f>ROUND(I301*H301,2)</f>
        <v>0</v>
      </c>
      <c r="K301" s="100"/>
      <c r="L301" s="26"/>
      <c r="M301" s="101" t="s">
        <v>3</v>
      </c>
      <c r="N301" s="102" t="s">
        <v>37</v>
      </c>
      <c r="P301" s="103">
        <f>O301*H301</f>
        <v>0</v>
      </c>
      <c r="Q301" s="103">
        <v>0</v>
      </c>
      <c r="R301" s="103">
        <f>Q301*H301</f>
        <v>0</v>
      </c>
      <c r="S301" s="103">
        <v>0</v>
      </c>
      <c r="T301" s="104">
        <f>S301*H301</f>
        <v>0</v>
      </c>
      <c r="AR301" s="105" t="s">
        <v>122</v>
      </c>
      <c r="AT301" s="105" t="s">
        <v>118</v>
      </c>
      <c r="AU301" s="105" t="s">
        <v>66</v>
      </c>
      <c r="AY301" s="11" t="s">
        <v>123</v>
      </c>
      <c r="BE301" s="106">
        <f>IF(N301="základní",J301,0)</f>
        <v>0</v>
      </c>
      <c r="BF301" s="106">
        <f>IF(N301="snížená",J301,0)</f>
        <v>0</v>
      </c>
      <c r="BG301" s="106">
        <f>IF(N301="zákl. přenesená",J301,0)</f>
        <v>0</v>
      </c>
      <c r="BH301" s="106">
        <f>IF(N301="sníž. přenesená",J301,0)</f>
        <v>0</v>
      </c>
      <c r="BI301" s="106">
        <f>IF(N301="nulová",J301,0)</f>
        <v>0</v>
      </c>
      <c r="BJ301" s="11" t="s">
        <v>74</v>
      </c>
      <c r="BK301" s="106">
        <f>ROUND(I301*H301,2)</f>
        <v>0</v>
      </c>
      <c r="BL301" s="11" t="s">
        <v>122</v>
      </c>
      <c r="BM301" s="105" t="s">
        <v>865</v>
      </c>
    </row>
    <row r="302" spans="2:65" s="1" customFormat="1" x14ac:dyDescent="0.2">
      <c r="B302" s="26"/>
      <c r="D302" s="204" t="s">
        <v>125</v>
      </c>
      <c r="F302" s="205" t="s">
        <v>866</v>
      </c>
      <c r="I302" s="107"/>
      <c r="L302" s="26"/>
      <c r="M302" s="108"/>
      <c r="T302" s="46"/>
      <c r="AT302" s="11" t="s">
        <v>125</v>
      </c>
      <c r="AU302" s="11" t="s">
        <v>66</v>
      </c>
    </row>
    <row r="303" spans="2:65" s="1" customFormat="1" ht="21.75" customHeight="1" x14ac:dyDescent="0.2">
      <c r="B303" s="26"/>
      <c r="C303" s="207" t="s">
        <v>472</v>
      </c>
      <c r="D303" s="207" t="s">
        <v>140</v>
      </c>
      <c r="E303" s="208" t="s">
        <v>867</v>
      </c>
      <c r="F303" s="209" t="s">
        <v>868</v>
      </c>
      <c r="G303" s="210" t="s">
        <v>121</v>
      </c>
      <c r="H303" s="211">
        <v>35</v>
      </c>
      <c r="I303" s="109"/>
      <c r="J303" s="215">
        <f>ROUND(I303*H303,2)</f>
        <v>0</v>
      </c>
      <c r="K303" s="110"/>
      <c r="L303" s="111"/>
      <c r="M303" s="112" t="s">
        <v>3</v>
      </c>
      <c r="N303" s="113" t="s">
        <v>37</v>
      </c>
      <c r="P303" s="103">
        <f>O303*H303</f>
        <v>0</v>
      </c>
      <c r="Q303" s="103">
        <v>0</v>
      </c>
      <c r="R303" s="103">
        <f>Q303*H303</f>
        <v>0</v>
      </c>
      <c r="S303" s="103">
        <v>0</v>
      </c>
      <c r="T303" s="104">
        <f>S303*H303</f>
        <v>0</v>
      </c>
      <c r="AR303" s="105" t="s">
        <v>143</v>
      </c>
      <c r="AT303" s="105" t="s">
        <v>140</v>
      </c>
      <c r="AU303" s="105" t="s">
        <v>66</v>
      </c>
      <c r="AY303" s="11" t="s">
        <v>123</v>
      </c>
      <c r="BE303" s="106">
        <f>IF(N303="základní",J303,0)</f>
        <v>0</v>
      </c>
      <c r="BF303" s="106">
        <f>IF(N303="snížená",J303,0)</f>
        <v>0</v>
      </c>
      <c r="BG303" s="106">
        <f>IF(N303="zákl. přenesená",J303,0)</f>
        <v>0</v>
      </c>
      <c r="BH303" s="106">
        <f>IF(N303="sníž. přenesená",J303,0)</f>
        <v>0</v>
      </c>
      <c r="BI303" s="106">
        <f>IF(N303="nulová",J303,0)</f>
        <v>0</v>
      </c>
      <c r="BJ303" s="11" t="s">
        <v>74</v>
      </c>
      <c r="BK303" s="106">
        <f>ROUND(I303*H303,2)</f>
        <v>0</v>
      </c>
      <c r="BL303" s="11" t="s">
        <v>122</v>
      </c>
      <c r="BM303" s="105" t="s">
        <v>869</v>
      </c>
    </row>
    <row r="304" spans="2:65" s="1" customFormat="1" x14ac:dyDescent="0.2">
      <c r="B304" s="26"/>
      <c r="D304" s="204" t="s">
        <v>125</v>
      </c>
      <c r="F304" s="205" t="s">
        <v>868</v>
      </c>
      <c r="I304" s="107"/>
      <c r="L304" s="26"/>
      <c r="M304" s="108"/>
      <c r="T304" s="46"/>
      <c r="AT304" s="11" t="s">
        <v>125</v>
      </c>
      <c r="AU304" s="11" t="s">
        <v>66</v>
      </c>
    </row>
    <row r="305" spans="2:65" s="1" customFormat="1" ht="21.75" customHeight="1" x14ac:dyDescent="0.2">
      <c r="B305" s="26"/>
      <c r="C305" s="207" t="s">
        <v>477</v>
      </c>
      <c r="D305" s="207" t="s">
        <v>140</v>
      </c>
      <c r="E305" s="208" t="s">
        <v>870</v>
      </c>
      <c r="F305" s="209" t="s">
        <v>871</v>
      </c>
      <c r="G305" s="210" t="s">
        <v>121</v>
      </c>
      <c r="H305" s="211">
        <v>170</v>
      </c>
      <c r="I305" s="109"/>
      <c r="J305" s="215">
        <f>ROUND(I305*H305,2)</f>
        <v>0</v>
      </c>
      <c r="K305" s="110"/>
      <c r="L305" s="111"/>
      <c r="M305" s="112" t="s">
        <v>3</v>
      </c>
      <c r="N305" s="113" t="s">
        <v>37</v>
      </c>
      <c r="P305" s="103">
        <f>O305*H305</f>
        <v>0</v>
      </c>
      <c r="Q305" s="103">
        <v>0</v>
      </c>
      <c r="R305" s="103">
        <f>Q305*H305</f>
        <v>0</v>
      </c>
      <c r="S305" s="103">
        <v>0</v>
      </c>
      <c r="T305" s="104">
        <f>S305*H305</f>
        <v>0</v>
      </c>
      <c r="AR305" s="105" t="s">
        <v>143</v>
      </c>
      <c r="AT305" s="105" t="s">
        <v>140</v>
      </c>
      <c r="AU305" s="105" t="s">
        <v>66</v>
      </c>
      <c r="AY305" s="11" t="s">
        <v>123</v>
      </c>
      <c r="BE305" s="106">
        <f>IF(N305="základní",J305,0)</f>
        <v>0</v>
      </c>
      <c r="BF305" s="106">
        <f>IF(N305="snížená",J305,0)</f>
        <v>0</v>
      </c>
      <c r="BG305" s="106">
        <f>IF(N305="zákl. přenesená",J305,0)</f>
        <v>0</v>
      </c>
      <c r="BH305" s="106">
        <f>IF(N305="sníž. přenesená",J305,0)</f>
        <v>0</v>
      </c>
      <c r="BI305" s="106">
        <f>IF(N305="nulová",J305,0)</f>
        <v>0</v>
      </c>
      <c r="BJ305" s="11" t="s">
        <v>74</v>
      </c>
      <c r="BK305" s="106">
        <f>ROUND(I305*H305,2)</f>
        <v>0</v>
      </c>
      <c r="BL305" s="11" t="s">
        <v>122</v>
      </c>
      <c r="BM305" s="105" t="s">
        <v>872</v>
      </c>
    </row>
    <row r="306" spans="2:65" s="1" customFormat="1" x14ac:dyDescent="0.2">
      <c r="B306" s="26"/>
      <c r="D306" s="204" t="s">
        <v>125</v>
      </c>
      <c r="F306" s="205" t="s">
        <v>871</v>
      </c>
      <c r="I306" s="107"/>
      <c r="L306" s="26"/>
      <c r="M306" s="108"/>
      <c r="T306" s="46"/>
      <c r="AT306" s="11" t="s">
        <v>125</v>
      </c>
      <c r="AU306" s="11" t="s">
        <v>66</v>
      </c>
    </row>
    <row r="307" spans="2:65" s="1" customFormat="1" ht="16.5" customHeight="1" x14ac:dyDescent="0.2">
      <c r="B307" s="26"/>
      <c r="C307" s="199" t="s">
        <v>482</v>
      </c>
      <c r="D307" s="199" t="s">
        <v>118</v>
      </c>
      <c r="E307" s="200" t="s">
        <v>316</v>
      </c>
      <c r="F307" s="201" t="s">
        <v>317</v>
      </c>
      <c r="G307" s="202" t="s">
        <v>121</v>
      </c>
      <c r="H307" s="203">
        <v>32</v>
      </c>
      <c r="I307" s="99"/>
      <c r="J307" s="214">
        <f>ROUND(I307*H307,2)</f>
        <v>0</v>
      </c>
      <c r="K307" s="100"/>
      <c r="L307" s="26"/>
      <c r="M307" s="101" t="s">
        <v>3</v>
      </c>
      <c r="N307" s="102" t="s">
        <v>37</v>
      </c>
      <c r="P307" s="103">
        <f>O307*H307</f>
        <v>0</v>
      </c>
      <c r="Q307" s="103">
        <v>0</v>
      </c>
      <c r="R307" s="103">
        <f>Q307*H307</f>
        <v>0</v>
      </c>
      <c r="S307" s="103">
        <v>0</v>
      </c>
      <c r="T307" s="104">
        <f>S307*H307</f>
        <v>0</v>
      </c>
      <c r="AR307" s="105" t="s">
        <v>122</v>
      </c>
      <c r="AT307" s="105" t="s">
        <v>118</v>
      </c>
      <c r="AU307" s="105" t="s">
        <v>66</v>
      </c>
      <c r="AY307" s="11" t="s">
        <v>123</v>
      </c>
      <c r="BE307" s="106">
        <f>IF(N307="základní",J307,0)</f>
        <v>0</v>
      </c>
      <c r="BF307" s="106">
        <f>IF(N307="snížená",J307,0)</f>
        <v>0</v>
      </c>
      <c r="BG307" s="106">
        <f>IF(N307="zákl. přenesená",J307,0)</f>
        <v>0</v>
      </c>
      <c r="BH307" s="106">
        <f>IF(N307="sníž. přenesená",J307,0)</f>
        <v>0</v>
      </c>
      <c r="BI307" s="106">
        <f>IF(N307="nulová",J307,0)</f>
        <v>0</v>
      </c>
      <c r="BJ307" s="11" t="s">
        <v>74</v>
      </c>
      <c r="BK307" s="106">
        <f>ROUND(I307*H307,2)</f>
        <v>0</v>
      </c>
      <c r="BL307" s="11" t="s">
        <v>122</v>
      </c>
      <c r="BM307" s="105" t="s">
        <v>873</v>
      </c>
    </row>
    <row r="308" spans="2:65" s="1" customFormat="1" x14ac:dyDescent="0.2">
      <c r="B308" s="26"/>
      <c r="D308" s="204" t="s">
        <v>125</v>
      </c>
      <c r="F308" s="205" t="s">
        <v>319</v>
      </c>
      <c r="I308" s="107"/>
      <c r="L308" s="26"/>
      <c r="M308" s="108"/>
      <c r="T308" s="46"/>
      <c r="AT308" s="11" t="s">
        <v>125</v>
      </c>
      <c r="AU308" s="11" t="s">
        <v>66</v>
      </c>
    </row>
    <row r="309" spans="2:65" s="1" customFormat="1" ht="19.5" x14ac:dyDescent="0.2">
      <c r="B309" s="26"/>
      <c r="D309" s="204" t="s">
        <v>127</v>
      </c>
      <c r="F309" s="206" t="s">
        <v>320</v>
      </c>
      <c r="I309" s="107"/>
      <c r="L309" s="26"/>
      <c r="M309" s="108"/>
      <c r="T309" s="46"/>
      <c r="AT309" s="11" t="s">
        <v>127</v>
      </c>
      <c r="AU309" s="11" t="s">
        <v>66</v>
      </c>
    </row>
    <row r="310" spans="2:65" s="1" customFormat="1" ht="24.2" customHeight="1" x14ac:dyDescent="0.2">
      <c r="B310" s="26"/>
      <c r="C310" s="207" t="s">
        <v>488</v>
      </c>
      <c r="D310" s="207" t="s">
        <v>140</v>
      </c>
      <c r="E310" s="208" t="s">
        <v>306</v>
      </c>
      <c r="F310" s="209" t="s">
        <v>307</v>
      </c>
      <c r="G310" s="210" t="s">
        <v>121</v>
      </c>
      <c r="H310" s="211">
        <v>16</v>
      </c>
      <c r="I310" s="109"/>
      <c r="J310" s="215">
        <f>ROUND(I310*H310,2)</f>
        <v>0</v>
      </c>
      <c r="K310" s="110"/>
      <c r="L310" s="111"/>
      <c r="M310" s="112" t="s">
        <v>3</v>
      </c>
      <c r="N310" s="113" t="s">
        <v>37</v>
      </c>
      <c r="P310" s="103">
        <f>O310*H310</f>
        <v>0</v>
      </c>
      <c r="Q310" s="103">
        <v>0</v>
      </c>
      <c r="R310" s="103">
        <f>Q310*H310</f>
        <v>0</v>
      </c>
      <c r="S310" s="103">
        <v>0</v>
      </c>
      <c r="T310" s="104">
        <f>S310*H310</f>
        <v>0</v>
      </c>
      <c r="AR310" s="105" t="s">
        <v>143</v>
      </c>
      <c r="AT310" s="105" t="s">
        <v>140</v>
      </c>
      <c r="AU310" s="105" t="s">
        <v>66</v>
      </c>
      <c r="AY310" s="11" t="s">
        <v>123</v>
      </c>
      <c r="BE310" s="106">
        <f>IF(N310="základní",J310,0)</f>
        <v>0</v>
      </c>
      <c r="BF310" s="106">
        <f>IF(N310="snížená",J310,0)</f>
        <v>0</v>
      </c>
      <c r="BG310" s="106">
        <f>IF(N310="zákl. přenesená",J310,0)</f>
        <v>0</v>
      </c>
      <c r="BH310" s="106">
        <f>IF(N310="sníž. přenesená",J310,0)</f>
        <v>0</v>
      </c>
      <c r="BI310" s="106">
        <f>IF(N310="nulová",J310,0)</f>
        <v>0</v>
      </c>
      <c r="BJ310" s="11" t="s">
        <v>74</v>
      </c>
      <c r="BK310" s="106">
        <f>ROUND(I310*H310,2)</f>
        <v>0</v>
      </c>
      <c r="BL310" s="11" t="s">
        <v>122</v>
      </c>
      <c r="BM310" s="105" t="s">
        <v>874</v>
      </c>
    </row>
    <row r="311" spans="2:65" s="1" customFormat="1" x14ac:dyDescent="0.2">
      <c r="B311" s="26"/>
      <c r="D311" s="204" t="s">
        <v>125</v>
      </c>
      <c r="F311" s="205" t="s">
        <v>307</v>
      </c>
      <c r="I311" s="107"/>
      <c r="L311" s="26"/>
      <c r="M311" s="108"/>
      <c r="T311" s="46"/>
      <c r="AT311" s="11" t="s">
        <v>125</v>
      </c>
      <c r="AU311" s="11" t="s">
        <v>66</v>
      </c>
    </row>
    <row r="312" spans="2:65" s="1" customFormat="1" ht="19.5" x14ac:dyDescent="0.2">
      <c r="B312" s="26"/>
      <c r="D312" s="204" t="s">
        <v>127</v>
      </c>
      <c r="F312" s="206" t="s">
        <v>309</v>
      </c>
      <c r="I312" s="107"/>
      <c r="L312" s="26"/>
      <c r="M312" s="108"/>
      <c r="T312" s="46"/>
      <c r="AT312" s="11" t="s">
        <v>127</v>
      </c>
      <c r="AU312" s="11" t="s">
        <v>66</v>
      </c>
    </row>
    <row r="313" spans="2:65" s="1" customFormat="1" ht="24.2" customHeight="1" x14ac:dyDescent="0.2">
      <c r="B313" s="26"/>
      <c r="C313" s="207" t="s">
        <v>493</v>
      </c>
      <c r="D313" s="207" t="s">
        <v>140</v>
      </c>
      <c r="E313" s="208" t="s">
        <v>311</v>
      </c>
      <c r="F313" s="209" t="s">
        <v>312</v>
      </c>
      <c r="G313" s="210" t="s">
        <v>121</v>
      </c>
      <c r="H313" s="211">
        <v>16</v>
      </c>
      <c r="I313" s="109"/>
      <c r="J313" s="215">
        <f>ROUND(I313*H313,2)</f>
        <v>0</v>
      </c>
      <c r="K313" s="110"/>
      <c r="L313" s="111"/>
      <c r="M313" s="112" t="s">
        <v>3</v>
      </c>
      <c r="N313" s="113" t="s">
        <v>37</v>
      </c>
      <c r="P313" s="103">
        <f>O313*H313</f>
        <v>0</v>
      </c>
      <c r="Q313" s="103">
        <v>0</v>
      </c>
      <c r="R313" s="103">
        <f>Q313*H313</f>
        <v>0</v>
      </c>
      <c r="S313" s="103">
        <v>0</v>
      </c>
      <c r="T313" s="104">
        <f>S313*H313</f>
        <v>0</v>
      </c>
      <c r="AR313" s="105" t="s">
        <v>143</v>
      </c>
      <c r="AT313" s="105" t="s">
        <v>140</v>
      </c>
      <c r="AU313" s="105" t="s">
        <v>66</v>
      </c>
      <c r="AY313" s="11" t="s">
        <v>123</v>
      </c>
      <c r="BE313" s="106">
        <f>IF(N313="základní",J313,0)</f>
        <v>0</v>
      </c>
      <c r="BF313" s="106">
        <f>IF(N313="snížená",J313,0)</f>
        <v>0</v>
      </c>
      <c r="BG313" s="106">
        <f>IF(N313="zákl. přenesená",J313,0)</f>
        <v>0</v>
      </c>
      <c r="BH313" s="106">
        <f>IF(N313="sníž. přenesená",J313,0)</f>
        <v>0</v>
      </c>
      <c r="BI313" s="106">
        <f>IF(N313="nulová",J313,0)</f>
        <v>0</v>
      </c>
      <c r="BJ313" s="11" t="s">
        <v>74</v>
      </c>
      <c r="BK313" s="106">
        <f>ROUND(I313*H313,2)</f>
        <v>0</v>
      </c>
      <c r="BL313" s="11" t="s">
        <v>122</v>
      </c>
      <c r="BM313" s="105" t="s">
        <v>875</v>
      </c>
    </row>
    <row r="314" spans="2:65" s="1" customFormat="1" x14ac:dyDescent="0.2">
      <c r="B314" s="26"/>
      <c r="D314" s="204" t="s">
        <v>125</v>
      </c>
      <c r="F314" s="205" t="s">
        <v>312</v>
      </c>
      <c r="I314" s="107"/>
      <c r="L314" s="26"/>
      <c r="M314" s="108"/>
      <c r="T314" s="46"/>
      <c r="AT314" s="11" t="s">
        <v>125</v>
      </c>
      <c r="AU314" s="11" t="s">
        <v>66</v>
      </c>
    </row>
    <row r="315" spans="2:65" s="1" customFormat="1" ht="19.5" x14ac:dyDescent="0.2">
      <c r="B315" s="26"/>
      <c r="D315" s="204" t="s">
        <v>127</v>
      </c>
      <c r="F315" s="206" t="s">
        <v>314</v>
      </c>
      <c r="I315" s="107"/>
      <c r="L315" s="26"/>
      <c r="M315" s="108"/>
      <c r="T315" s="46"/>
      <c r="AT315" s="11" t="s">
        <v>127</v>
      </c>
      <c r="AU315" s="11" t="s">
        <v>66</v>
      </c>
    </row>
    <row r="316" spans="2:65" s="1" customFormat="1" ht="16.5" customHeight="1" x14ac:dyDescent="0.2">
      <c r="B316" s="26"/>
      <c r="C316" s="199" t="s">
        <v>876</v>
      </c>
      <c r="D316" s="199" t="s">
        <v>118</v>
      </c>
      <c r="E316" s="200" t="s">
        <v>326</v>
      </c>
      <c r="F316" s="201" t="s">
        <v>327</v>
      </c>
      <c r="G316" s="202" t="s">
        <v>121</v>
      </c>
      <c r="H316" s="203">
        <v>10</v>
      </c>
      <c r="I316" s="99"/>
      <c r="J316" s="214">
        <f>ROUND(I316*H316,2)</f>
        <v>0</v>
      </c>
      <c r="K316" s="100"/>
      <c r="L316" s="26"/>
      <c r="M316" s="101" t="s">
        <v>3</v>
      </c>
      <c r="N316" s="102" t="s">
        <v>37</v>
      </c>
      <c r="P316" s="103">
        <f>O316*H316</f>
        <v>0</v>
      </c>
      <c r="Q316" s="103">
        <v>0</v>
      </c>
      <c r="R316" s="103">
        <f>Q316*H316</f>
        <v>0</v>
      </c>
      <c r="S316" s="103">
        <v>0</v>
      </c>
      <c r="T316" s="104">
        <f>S316*H316</f>
        <v>0</v>
      </c>
      <c r="AR316" s="105" t="s">
        <v>122</v>
      </c>
      <c r="AT316" s="105" t="s">
        <v>118</v>
      </c>
      <c r="AU316" s="105" t="s">
        <v>66</v>
      </c>
      <c r="AY316" s="11" t="s">
        <v>123</v>
      </c>
      <c r="BE316" s="106">
        <f>IF(N316="základní",J316,0)</f>
        <v>0</v>
      </c>
      <c r="BF316" s="106">
        <f>IF(N316="snížená",J316,0)</f>
        <v>0</v>
      </c>
      <c r="BG316" s="106">
        <f>IF(N316="zákl. přenesená",J316,0)</f>
        <v>0</v>
      </c>
      <c r="BH316" s="106">
        <f>IF(N316="sníž. přenesená",J316,0)</f>
        <v>0</v>
      </c>
      <c r="BI316" s="106">
        <f>IF(N316="nulová",J316,0)</f>
        <v>0</v>
      </c>
      <c r="BJ316" s="11" t="s">
        <v>74</v>
      </c>
      <c r="BK316" s="106">
        <f>ROUND(I316*H316,2)</f>
        <v>0</v>
      </c>
      <c r="BL316" s="11" t="s">
        <v>122</v>
      </c>
      <c r="BM316" s="105" t="s">
        <v>877</v>
      </c>
    </row>
    <row r="317" spans="2:65" s="1" customFormat="1" x14ac:dyDescent="0.2">
      <c r="B317" s="26"/>
      <c r="D317" s="204" t="s">
        <v>125</v>
      </c>
      <c r="F317" s="205" t="s">
        <v>329</v>
      </c>
      <c r="I317" s="107"/>
      <c r="L317" s="26"/>
      <c r="M317" s="108"/>
      <c r="T317" s="46"/>
      <c r="AT317" s="11" t="s">
        <v>125</v>
      </c>
      <c r="AU317" s="11" t="s">
        <v>66</v>
      </c>
    </row>
    <row r="318" spans="2:65" s="1" customFormat="1" ht="16.5" customHeight="1" x14ac:dyDescent="0.2">
      <c r="B318" s="26"/>
      <c r="C318" s="199" t="s">
        <v>878</v>
      </c>
      <c r="D318" s="199" t="s">
        <v>118</v>
      </c>
      <c r="E318" s="200" t="s">
        <v>331</v>
      </c>
      <c r="F318" s="201" t="s">
        <v>332</v>
      </c>
      <c r="G318" s="202" t="s">
        <v>121</v>
      </c>
      <c r="H318" s="203">
        <v>4</v>
      </c>
      <c r="I318" s="99"/>
      <c r="J318" s="214">
        <f>ROUND(I318*H318,2)</f>
        <v>0</v>
      </c>
      <c r="K318" s="100"/>
      <c r="L318" s="26"/>
      <c r="M318" s="101" t="s">
        <v>3</v>
      </c>
      <c r="N318" s="102" t="s">
        <v>37</v>
      </c>
      <c r="P318" s="103">
        <f>O318*H318</f>
        <v>0</v>
      </c>
      <c r="Q318" s="103">
        <v>0</v>
      </c>
      <c r="R318" s="103">
        <f>Q318*H318</f>
        <v>0</v>
      </c>
      <c r="S318" s="103">
        <v>0</v>
      </c>
      <c r="T318" s="104">
        <f>S318*H318</f>
        <v>0</v>
      </c>
      <c r="AR318" s="105" t="s">
        <v>122</v>
      </c>
      <c r="AT318" s="105" t="s">
        <v>118</v>
      </c>
      <c r="AU318" s="105" t="s">
        <v>66</v>
      </c>
      <c r="AY318" s="11" t="s">
        <v>123</v>
      </c>
      <c r="BE318" s="106">
        <f>IF(N318="základní",J318,0)</f>
        <v>0</v>
      </c>
      <c r="BF318" s="106">
        <f>IF(N318="snížená",J318,0)</f>
        <v>0</v>
      </c>
      <c r="BG318" s="106">
        <f>IF(N318="zákl. přenesená",J318,0)</f>
        <v>0</v>
      </c>
      <c r="BH318" s="106">
        <f>IF(N318="sníž. přenesená",J318,0)</f>
        <v>0</v>
      </c>
      <c r="BI318" s="106">
        <f>IF(N318="nulová",J318,0)</f>
        <v>0</v>
      </c>
      <c r="BJ318" s="11" t="s">
        <v>74</v>
      </c>
      <c r="BK318" s="106">
        <f>ROUND(I318*H318,2)</f>
        <v>0</v>
      </c>
      <c r="BL318" s="11" t="s">
        <v>122</v>
      </c>
      <c r="BM318" s="105" t="s">
        <v>879</v>
      </c>
    </row>
    <row r="319" spans="2:65" s="1" customFormat="1" x14ac:dyDescent="0.2">
      <c r="B319" s="26"/>
      <c r="D319" s="204" t="s">
        <v>125</v>
      </c>
      <c r="F319" s="205" t="s">
        <v>332</v>
      </c>
      <c r="I319" s="107"/>
      <c r="L319" s="26"/>
      <c r="M319" s="108"/>
      <c r="T319" s="46"/>
      <c r="AT319" s="11" t="s">
        <v>125</v>
      </c>
      <c r="AU319" s="11" t="s">
        <v>66</v>
      </c>
    </row>
    <row r="320" spans="2:65" s="1" customFormat="1" ht="16.5" customHeight="1" x14ac:dyDescent="0.2">
      <c r="B320" s="26"/>
      <c r="C320" s="199" t="s">
        <v>880</v>
      </c>
      <c r="D320" s="199" t="s">
        <v>118</v>
      </c>
      <c r="E320" s="200" t="s">
        <v>881</v>
      </c>
      <c r="F320" s="201" t="s">
        <v>882</v>
      </c>
      <c r="G320" s="202" t="s">
        <v>121</v>
      </c>
      <c r="H320" s="203">
        <v>2</v>
      </c>
      <c r="I320" s="99"/>
      <c r="J320" s="214">
        <f>ROUND(I320*H320,2)</f>
        <v>0</v>
      </c>
      <c r="K320" s="100"/>
      <c r="L320" s="26"/>
      <c r="M320" s="101" t="s">
        <v>3</v>
      </c>
      <c r="N320" s="102" t="s">
        <v>37</v>
      </c>
      <c r="P320" s="103">
        <f>O320*H320</f>
        <v>0</v>
      </c>
      <c r="Q320" s="103">
        <v>0</v>
      </c>
      <c r="R320" s="103">
        <f>Q320*H320</f>
        <v>0</v>
      </c>
      <c r="S320" s="103">
        <v>0</v>
      </c>
      <c r="T320" s="104">
        <f>S320*H320</f>
        <v>0</v>
      </c>
      <c r="AR320" s="105" t="s">
        <v>122</v>
      </c>
      <c r="AT320" s="105" t="s">
        <v>118</v>
      </c>
      <c r="AU320" s="105" t="s">
        <v>66</v>
      </c>
      <c r="AY320" s="11" t="s">
        <v>123</v>
      </c>
      <c r="BE320" s="106">
        <f>IF(N320="základní",J320,0)</f>
        <v>0</v>
      </c>
      <c r="BF320" s="106">
        <f>IF(N320="snížená",J320,0)</f>
        <v>0</v>
      </c>
      <c r="BG320" s="106">
        <f>IF(N320="zákl. přenesená",J320,0)</f>
        <v>0</v>
      </c>
      <c r="BH320" s="106">
        <f>IF(N320="sníž. přenesená",J320,0)</f>
        <v>0</v>
      </c>
      <c r="BI320" s="106">
        <f>IF(N320="nulová",J320,0)</f>
        <v>0</v>
      </c>
      <c r="BJ320" s="11" t="s">
        <v>74</v>
      </c>
      <c r="BK320" s="106">
        <f>ROUND(I320*H320,2)</f>
        <v>0</v>
      </c>
      <c r="BL320" s="11" t="s">
        <v>122</v>
      </c>
      <c r="BM320" s="105" t="s">
        <v>883</v>
      </c>
    </row>
    <row r="321" spans="2:65" s="1" customFormat="1" ht="39" x14ac:dyDescent="0.2">
      <c r="B321" s="26"/>
      <c r="D321" s="204" t="s">
        <v>125</v>
      </c>
      <c r="F321" s="205" t="s">
        <v>884</v>
      </c>
      <c r="I321" s="107"/>
      <c r="L321" s="26"/>
      <c r="M321" s="108"/>
      <c r="T321" s="46"/>
      <c r="AT321" s="11" t="s">
        <v>125</v>
      </c>
      <c r="AU321" s="11" t="s">
        <v>66</v>
      </c>
    </row>
    <row r="322" spans="2:65" s="1" customFormat="1" ht="16.5" customHeight="1" x14ac:dyDescent="0.2">
      <c r="B322" s="26"/>
      <c r="C322" s="207" t="s">
        <v>885</v>
      </c>
      <c r="D322" s="207" t="s">
        <v>140</v>
      </c>
      <c r="E322" s="208" t="s">
        <v>886</v>
      </c>
      <c r="F322" s="209" t="s">
        <v>887</v>
      </c>
      <c r="G322" s="210" t="s">
        <v>121</v>
      </c>
      <c r="H322" s="211">
        <v>2</v>
      </c>
      <c r="I322" s="109"/>
      <c r="J322" s="215">
        <f>ROUND(I322*H322,2)</f>
        <v>0</v>
      </c>
      <c r="K322" s="110"/>
      <c r="L322" s="111"/>
      <c r="M322" s="112" t="s">
        <v>3</v>
      </c>
      <c r="N322" s="113" t="s">
        <v>37</v>
      </c>
      <c r="P322" s="103">
        <f>O322*H322</f>
        <v>0</v>
      </c>
      <c r="Q322" s="103">
        <v>0</v>
      </c>
      <c r="R322" s="103">
        <f>Q322*H322</f>
        <v>0</v>
      </c>
      <c r="S322" s="103">
        <v>0</v>
      </c>
      <c r="T322" s="104">
        <f>S322*H322</f>
        <v>0</v>
      </c>
      <c r="AR322" s="105" t="s">
        <v>143</v>
      </c>
      <c r="AT322" s="105" t="s">
        <v>140</v>
      </c>
      <c r="AU322" s="105" t="s">
        <v>66</v>
      </c>
      <c r="AY322" s="11" t="s">
        <v>123</v>
      </c>
      <c r="BE322" s="106">
        <f>IF(N322="základní",J322,0)</f>
        <v>0</v>
      </c>
      <c r="BF322" s="106">
        <f>IF(N322="snížená",J322,0)</f>
        <v>0</v>
      </c>
      <c r="BG322" s="106">
        <f>IF(N322="zákl. přenesená",J322,0)</f>
        <v>0</v>
      </c>
      <c r="BH322" s="106">
        <f>IF(N322="sníž. přenesená",J322,0)</f>
        <v>0</v>
      </c>
      <c r="BI322" s="106">
        <f>IF(N322="nulová",J322,0)</f>
        <v>0</v>
      </c>
      <c r="BJ322" s="11" t="s">
        <v>74</v>
      </c>
      <c r="BK322" s="106">
        <f>ROUND(I322*H322,2)</f>
        <v>0</v>
      </c>
      <c r="BL322" s="11" t="s">
        <v>122</v>
      </c>
      <c r="BM322" s="105" t="s">
        <v>888</v>
      </c>
    </row>
    <row r="323" spans="2:65" s="1" customFormat="1" x14ac:dyDescent="0.2">
      <c r="B323" s="26"/>
      <c r="D323" s="204" t="s">
        <v>125</v>
      </c>
      <c r="F323" s="205" t="s">
        <v>887</v>
      </c>
      <c r="I323" s="107"/>
      <c r="L323" s="26"/>
      <c r="M323" s="108"/>
      <c r="T323" s="46"/>
      <c r="AT323" s="11" t="s">
        <v>125</v>
      </c>
      <c r="AU323" s="11" t="s">
        <v>66</v>
      </c>
    </row>
    <row r="324" spans="2:65" s="1" customFormat="1" ht="29.25" x14ac:dyDescent="0.2">
      <c r="B324" s="26"/>
      <c r="D324" s="204" t="s">
        <v>127</v>
      </c>
      <c r="F324" s="206" t="s">
        <v>889</v>
      </c>
      <c r="I324" s="107"/>
      <c r="L324" s="26"/>
      <c r="M324" s="108"/>
      <c r="T324" s="46"/>
      <c r="AT324" s="11" t="s">
        <v>127</v>
      </c>
      <c r="AU324" s="11" t="s">
        <v>66</v>
      </c>
    </row>
    <row r="325" spans="2:65" s="1" customFormat="1" ht="33" customHeight="1" x14ac:dyDescent="0.2">
      <c r="B325" s="26"/>
      <c r="C325" s="207" t="s">
        <v>890</v>
      </c>
      <c r="D325" s="207" t="s">
        <v>140</v>
      </c>
      <c r="E325" s="208" t="s">
        <v>891</v>
      </c>
      <c r="F325" s="209" t="s">
        <v>892</v>
      </c>
      <c r="G325" s="210" t="s">
        <v>121</v>
      </c>
      <c r="H325" s="211">
        <v>2</v>
      </c>
      <c r="I325" s="109"/>
      <c r="J325" s="215">
        <f>ROUND(I325*H325,2)</f>
        <v>0</v>
      </c>
      <c r="K325" s="110"/>
      <c r="L325" s="111"/>
      <c r="M325" s="112" t="s">
        <v>3</v>
      </c>
      <c r="N325" s="113" t="s">
        <v>37</v>
      </c>
      <c r="P325" s="103">
        <f>O325*H325</f>
        <v>0</v>
      </c>
      <c r="Q325" s="103">
        <v>0</v>
      </c>
      <c r="R325" s="103">
        <f>Q325*H325</f>
        <v>0</v>
      </c>
      <c r="S325" s="103">
        <v>0</v>
      </c>
      <c r="T325" s="104">
        <f>S325*H325</f>
        <v>0</v>
      </c>
      <c r="AR325" s="105" t="s">
        <v>143</v>
      </c>
      <c r="AT325" s="105" t="s">
        <v>140</v>
      </c>
      <c r="AU325" s="105" t="s">
        <v>66</v>
      </c>
      <c r="AY325" s="11" t="s">
        <v>123</v>
      </c>
      <c r="BE325" s="106">
        <f>IF(N325="základní",J325,0)</f>
        <v>0</v>
      </c>
      <c r="BF325" s="106">
        <f>IF(N325="snížená",J325,0)</f>
        <v>0</v>
      </c>
      <c r="BG325" s="106">
        <f>IF(N325="zákl. přenesená",J325,0)</f>
        <v>0</v>
      </c>
      <c r="BH325" s="106">
        <f>IF(N325="sníž. přenesená",J325,0)</f>
        <v>0</v>
      </c>
      <c r="BI325" s="106">
        <f>IF(N325="nulová",J325,0)</f>
        <v>0</v>
      </c>
      <c r="BJ325" s="11" t="s">
        <v>74</v>
      </c>
      <c r="BK325" s="106">
        <f>ROUND(I325*H325,2)</f>
        <v>0</v>
      </c>
      <c r="BL325" s="11" t="s">
        <v>122</v>
      </c>
      <c r="BM325" s="105" t="s">
        <v>893</v>
      </c>
    </row>
    <row r="326" spans="2:65" s="1" customFormat="1" ht="19.5" x14ac:dyDescent="0.2">
      <c r="B326" s="26"/>
      <c r="D326" s="204" t="s">
        <v>125</v>
      </c>
      <c r="F326" s="205" t="s">
        <v>892</v>
      </c>
      <c r="I326" s="107"/>
      <c r="L326" s="26"/>
      <c r="M326" s="108"/>
      <c r="T326" s="46"/>
      <c r="AT326" s="11" t="s">
        <v>125</v>
      </c>
      <c r="AU326" s="11" t="s">
        <v>66</v>
      </c>
    </row>
    <row r="327" spans="2:65" s="1" customFormat="1" ht="19.5" x14ac:dyDescent="0.2">
      <c r="B327" s="26"/>
      <c r="D327" s="204" t="s">
        <v>127</v>
      </c>
      <c r="F327" s="206" t="s">
        <v>894</v>
      </c>
      <c r="I327" s="107"/>
      <c r="L327" s="26"/>
      <c r="M327" s="108"/>
      <c r="T327" s="46"/>
      <c r="AT327" s="11" t="s">
        <v>127</v>
      </c>
      <c r="AU327" s="11" t="s">
        <v>66</v>
      </c>
    </row>
    <row r="328" spans="2:65" s="1" customFormat="1" ht="16.5" customHeight="1" x14ac:dyDescent="0.2">
      <c r="B328" s="26"/>
      <c r="C328" s="199" t="s">
        <v>895</v>
      </c>
      <c r="D328" s="199" t="s">
        <v>118</v>
      </c>
      <c r="E328" s="200" t="s">
        <v>349</v>
      </c>
      <c r="F328" s="201" t="s">
        <v>350</v>
      </c>
      <c r="G328" s="202" t="s">
        <v>121</v>
      </c>
      <c r="H328" s="203">
        <v>1</v>
      </c>
      <c r="I328" s="99"/>
      <c r="J328" s="214">
        <f>ROUND(I328*H328,2)</f>
        <v>0</v>
      </c>
      <c r="K328" s="100"/>
      <c r="L328" s="26"/>
      <c r="M328" s="101" t="s">
        <v>3</v>
      </c>
      <c r="N328" s="102" t="s">
        <v>37</v>
      </c>
      <c r="P328" s="103">
        <f>O328*H328</f>
        <v>0</v>
      </c>
      <c r="Q328" s="103">
        <v>0</v>
      </c>
      <c r="R328" s="103">
        <f>Q328*H328</f>
        <v>0</v>
      </c>
      <c r="S328" s="103">
        <v>0</v>
      </c>
      <c r="T328" s="104">
        <f>S328*H328</f>
        <v>0</v>
      </c>
      <c r="AR328" s="105" t="s">
        <v>122</v>
      </c>
      <c r="AT328" s="105" t="s">
        <v>118</v>
      </c>
      <c r="AU328" s="105" t="s">
        <v>66</v>
      </c>
      <c r="AY328" s="11" t="s">
        <v>123</v>
      </c>
      <c r="BE328" s="106">
        <f>IF(N328="základní",J328,0)</f>
        <v>0</v>
      </c>
      <c r="BF328" s="106">
        <f>IF(N328="snížená",J328,0)</f>
        <v>0</v>
      </c>
      <c r="BG328" s="106">
        <f>IF(N328="zákl. přenesená",J328,0)</f>
        <v>0</v>
      </c>
      <c r="BH328" s="106">
        <f>IF(N328="sníž. přenesená",J328,0)</f>
        <v>0</v>
      </c>
      <c r="BI328" s="106">
        <f>IF(N328="nulová",J328,0)</f>
        <v>0</v>
      </c>
      <c r="BJ328" s="11" t="s">
        <v>74</v>
      </c>
      <c r="BK328" s="106">
        <f>ROUND(I328*H328,2)</f>
        <v>0</v>
      </c>
      <c r="BL328" s="11" t="s">
        <v>122</v>
      </c>
      <c r="BM328" s="105" t="s">
        <v>896</v>
      </c>
    </row>
    <row r="329" spans="2:65" s="1" customFormat="1" x14ac:dyDescent="0.2">
      <c r="B329" s="26"/>
      <c r="D329" s="204" t="s">
        <v>125</v>
      </c>
      <c r="F329" s="205" t="s">
        <v>352</v>
      </c>
      <c r="I329" s="107"/>
      <c r="L329" s="26"/>
      <c r="M329" s="108"/>
      <c r="T329" s="46"/>
      <c r="AT329" s="11" t="s">
        <v>125</v>
      </c>
      <c r="AU329" s="11" t="s">
        <v>66</v>
      </c>
    </row>
    <row r="330" spans="2:65" s="1" customFormat="1" ht="21.75" customHeight="1" x14ac:dyDescent="0.2">
      <c r="B330" s="26"/>
      <c r="C330" s="207" t="s">
        <v>897</v>
      </c>
      <c r="D330" s="207" t="s">
        <v>140</v>
      </c>
      <c r="E330" s="208" t="s">
        <v>354</v>
      </c>
      <c r="F330" s="209" t="s">
        <v>355</v>
      </c>
      <c r="G330" s="210" t="s">
        <v>121</v>
      </c>
      <c r="H330" s="211">
        <v>1</v>
      </c>
      <c r="I330" s="109"/>
      <c r="J330" s="215">
        <f>ROUND(I330*H330,2)</f>
        <v>0</v>
      </c>
      <c r="K330" s="110"/>
      <c r="L330" s="111"/>
      <c r="M330" s="112" t="s">
        <v>3</v>
      </c>
      <c r="N330" s="113" t="s">
        <v>37</v>
      </c>
      <c r="P330" s="103">
        <f>O330*H330</f>
        <v>0</v>
      </c>
      <c r="Q330" s="103">
        <v>0</v>
      </c>
      <c r="R330" s="103">
        <f>Q330*H330</f>
        <v>0</v>
      </c>
      <c r="S330" s="103">
        <v>0</v>
      </c>
      <c r="T330" s="104">
        <f>S330*H330</f>
        <v>0</v>
      </c>
      <c r="AR330" s="105" t="s">
        <v>143</v>
      </c>
      <c r="AT330" s="105" t="s">
        <v>140</v>
      </c>
      <c r="AU330" s="105" t="s">
        <v>66</v>
      </c>
      <c r="AY330" s="11" t="s">
        <v>123</v>
      </c>
      <c r="BE330" s="106">
        <f>IF(N330="základní",J330,0)</f>
        <v>0</v>
      </c>
      <c r="BF330" s="106">
        <f>IF(N330="snížená",J330,0)</f>
        <v>0</v>
      </c>
      <c r="BG330" s="106">
        <f>IF(N330="zákl. přenesená",J330,0)</f>
        <v>0</v>
      </c>
      <c r="BH330" s="106">
        <f>IF(N330="sníž. přenesená",J330,0)</f>
        <v>0</v>
      </c>
      <c r="BI330" s="106">
        <f>IF(N330="nulová",J330,0)</f>
        <v>0</v>
      </c>
      <c r="BJ330" s="11" t="s">
        <v>74</v>
      </c>
      <c r="BK330" s="106">
        <f>ROUND(I330*H330,2)</f>
        <v>0</v>
      </c>
      <c r="BL330" s="11" t="s">
        <v>122</v>
      </c>
      <c r="BM330" s="105" t="s">
        <v>898</v>
      </c>
    </row>
    <row r="331" spans="2:65" s="1" customFormat="1" x14ac:dyDescent="0.2">
      <c r="B331" s="26"/>
      <c r="D331" s="204" t="s">
        <v>125</v>
      </c>
      <c r="F331" s="205" t="s">
        <v>355</v>
      </c>
      <c r="I331" s="107"/>
      <c r="L331" s="26"/>
      <c r="M331" s="108"/>
      <c r="T331" s="46"/>
      <c r="AT331" s="11" t="s">
        <v>125</v>
      </c>
      <c r="AU331" s="11" t="s">
        <v>66</v>
      </c>
    </row>
    <row r="332" spans="2:65" s="1" customFormat="1" ht="16.5" customHeight="1" x14ac:dyDescent="0.2">
      <c r="B332" s="26"/>
      <c r="C332" s="207" t="s">
        <v>899</v>
      </c>
      <c r="D332" s="207" t="s">
        <v>140</v>
      </c>
      <c r="E332" s="208" t="s">
        <v>900</v>
      </c>
      <c r="F332" s="209" t="s">
        <v>901</v>
      </c>
      <c r="G332" s="210" t="s">
        <v>121</v>
      </c>
      <c r="H332" s="211">
        <v>1</v>
      </c>
      <c r="I332" s="109"/>
      <c r="J332" s="215">
        <f>ROUND(I332*H332,2)</f>
        <v>0</v>
      </c>
      <c r="K332" s="110"/>
      <c r="L332" s="111"/>
      <c r="M332" s="112" t="s">
        <v>3</v>
      </c>
      <c r="N332" s="113" t="s">
        <v>37</v>
      </c>
      <c r="P332" s="103">
        <f>O332*H332</f>
        <v>0</v>
      </c>
      <c r="Q332" s="103">
        <v>0</v>
      </c>
      <c r="R332" s="103">
        <f>Q332*H332</f>
        <v>0</v>
      </c>
      <c r="S332" s="103">
        <v>0</v>
      </c>
      <c r="T332" s="104">
        <f>S332*H332</f>
        <v>0</v>
      </c>
      <c r="AR332" s="105" t="s">
        <v>143</v>
      </c>
      <c r="AT332" s="105" t="s">
        <v>140</v>
      </c>
      <c r="AU332" s="105" t="s">
        <v>66</v>
      </c>
      <c r="AY332" s="11" t="s">
        <v>123</v>
      </c>
      <c r="BE332" s="106">
        <f>IF(N332="základní",J332,0)</f>
        <v>0</v>
      </c>
      <c r="BF332" s="106">
        <f>IF(N332="snížená",J332,0)</f>
        <v>0</v>
      </c>
      <c r="BG332" s="106">
        <f>IF(N332="zákl. přenesená",J332,0)</f>
        <v>0</v>
      </c>
      <c r="BH332" s="106">
        <f>IF(N332="sníž. přenesená",J332,0)</f>
        <v>0</v>
      </c>
      <c r="BI332" s="106">
        <f>IF(N332="nulová",J332,0)</f>
        <v>0</v>
      </c>
      <c r="BJ332" s="11" t="s">
        <v>74</v>
      </c>
      <c r="BK332" s="106">
        <f>ROUND(I332*H332,2)</f>
        <v>0</v>
      </c>
      <c r="BL332" s="11" t="s">
        <v>122</v>
      </c>
      <c r="BM332" s="105" t="s">
        <v>902</v>
      </c>
    </row>
    <row r="333" spans="2:65" s="1" customFormat="1" x14ac:dyDescent="0.2">
      <c r="B333" s="26"/>
      <c r="D333" s="204" t="s">
        <v>125</v>
      </c>
      <c r="F333" s="205" t="s">
        <v>901</v>
      </c>
      <c r="I333" s="107"/>
      <c r="L333" s="26"/>
      <c r="M333" s="108"/>
      <c r="T333" s="46"/>
      <c r="AT333" s="11" t="s">
        <v>125</v>
      </c>
      <c r="AU333" s="11" t="s">
        <v>66</v>
      </c>
    </row>
    <row r="334" spans="2:65" s="1" customFormat="1" ht="16.5" customHeight="1" x14ac:dyDescent="0.2">
      <c r="B334" s="26"/>
      <c r="C334" s="199" t="s">
        <v>903</v>
      </c>
      <c r="D334" s="199" t="s">
        <v>118</v>
      </c>
      <c r="E334" s="200" t="s">
        <v>904</v>
      </c>
      <c r="F334" s="201" t="s">
        <v>905</v>
      </c>
      <c r="G334" s="202" t="s">
        <v>121</v>
      </c>
      <c r="H334" s="203">
        <v>1</v>
      </c>
      <c r="I334" s="99"/>
      <c r="J334" s="214">
        <f>ROUND(I334*H334,2)</f>
        <v>0</v>
      </c>
      <c r="K334" s="100"/>
      <c r="L334" s="26"/>
      <c r="M334" s="101" t="s">
        <v>3</v>
      </c>
      <c r="N334" s="102" t="s">
        <v>37</v>
      </c>
      <c r="P334" s="103">
        <f>O334*H334</f>
        <v>0</v>
      </c>
      <c r="Q334" s="103">
        <v>0</v>
      </c>
      <c r="R334" s="103">
        <f>Q334*H334</f>
        <v>0</v>
      </c>
      <c r="S334" s="103">
        <v>0</v>
      </c>
      <c r="T334" s="104">
        <f>S334*H334</f>
        <v>0</v>
      </c>
      <c r="AR334" s="105" t="s">
        <v>122</v>
      </c>
      <c r="AT334" s="105" t="s">
        <v>118</v>
      </c>
      <c r="AU334" s="105" t="s">
        <v>66</v>
      </c>
      <c r="AY334" s="11" t="s">
        <v>123</v>
      </c>
      <c r="BE334" s="106">
        <f>IF(N334="základní",J334,0)</f>
        <v>0</v>
      </c>
      <c r="BF334" s="106">
        <f>IF(N334="snížená",J334,0)</f>
        <v>0</v>
      </c>
      <c r="BG334" s="106">
        <f>IF(N334="zákl. přenesená",J334,0)</f>
        <v>0</v>
      </c>
      <c r="BH334" s="106">
        <f>IF(N334="sníž. přenesená",J334,0)</f>
        <v>0</v>
      </c>
      <c r="BI334" s="106">
        <f>IF(N334="nulová",J334,0)</f>
        <v>0</v>
      </c>
      <c r="BJ334" s="11" t="s">
        <v>74</v>
      </c>
      <c r="BK334" s="106">
        <f>ROUND(I334*H334,2)</f>
        <v>0</v>
      </c>
      <c r="BL334" s="11" t="s">
        <v>122</v>
      </c>
      <c r="BM334" s="105" t="s">
        <v>906</v>
      </c>
    </row>
    <row r="335" spans="2:65" s="1" customFormat="1" ht="19.5" x14ac:dyDescent="0.2">
      <c r="B335" s="26"/>
      <c r="D335" s="204" t="s">
        <v>125</v>
      </c>
      <c r="F335" s="205" t="s">
        <v>907</v>
      </c>
      <c r="I335" s="107"/>
      <c r="L335" s="26"/>
      <c r="M335" s="108"/>
      <c r="T335" s="46"/>
      <c r="AT335" s="11" t="s">
        <v>125</v>
      </c>
      <c r="AU335" s="11" t="s">
        <v>66</v>
      </c>
    </row>
    <row r="336" spans="2:65" s="1" customFormat="1" ht="16.5" customHeight="1" x14ac:dyDescent="0.2">
      <c r="B336" s="26"/>
      <c r="C336" s="199" t="s">
        <v>908</v>
      </c>
      <c r="D336" s="199" t="s">
        <v>118</v>
      </c>
      <c r="E336" s="200" t="s">
        <v>909</v>
      </c>
      <c r="F336" s="201" t="s">
        <v>910</v>
      </c>
      <c r="G336" s="202" t="s">
        <v>121</v>
      </c>
      <c r="H336" s="203">
        <v>1</v>
      </c>
      <c r="I336" s="99"/>
      <c r="J336" s="214">
        <f>ROUND(I336*H336,2)</f>
        <v>0</v>
      </c>
      <c r="K336" s="100"/>
      <c r="L336" s="26"/>
      <c r="M336" s="101" t="s">
        <v>3</v>
      </c>
      <c r="N336" s="102" t="s">
        <v>37</v>
      </c>
      <c r="P336" s="103">
        <f>O336*H336</f>
        <v>0</v>
      </c>
      <c r="Q336" s="103">
        <v>0</v>
      </c>
      <c r="R336" s="103">
        <f>Q336*H336</f>
        <v>0</v>
      </c>
      <c r="S336" s="103">
        <v>0</v>
      </c>
      <c r="T336" s="104">
        <f>S336*H336</f>
        <v>0</v>
      </c>
      <c r="AR336" s="105" t="s">
        <v>122</v>
      </c>
      <c r="AT336" s="105" t="s">
        <v>118</v>
      </c>
      <c r="AU336" s="105" t="s">
        <v>66</v>
      </c>
      <c r="AY336" s="11" t="s">
        <v>123</v>
      </c>
      <c r="BE336" s="106">
        <f>IF(N336="základní",J336,0)</f>
        <v>0</v>
      </c>
      <c r="BF336" s="106">
        <f>IF(N336="snížená",J336,0)</f>
        <v>0</v>
      </c>
      <c r="BG336" s="106">
        <f>IF(N336="zákl. přenesená",J336,0)</f>
        <v>0</v>
      </c>
      <c r="BH336" s="106">
        <f>IF(N336="sníž. přenesená",J336,0)</f>
        <v>0</v>
      </c>
      <c r="BI336" s="106">
        <f>IF(N336="nulová",J336,0)</f>
        <v>0</v>
      </c>
      <c r="BJ336" s="11" t="s">
        <v>74</v>
      </c>
      <c r="BK336" s="106">
        <f>ROUND(I336*H336,2)</f>
        <v>0</v>
      </c>
      <c r="BL336" s="11" t="s">
        <v>122</v>
      </c>
      <c r="BM336" s="105" t="s">
        <v>911</v>
      </c>
    </row>
    <row r="337" spans="2:65" s="1" customFormat="1" ht="19.5" x14ac:dyDescent="0.2">
      <c r="B337" s="26"/>
      <c r="D337" s="204" t="s">
        <v>125</v>
      </c>
      <c r="F337" s="205" t="s">
        <v>912</v>
      </c>
      <c r="I337" s="107"/>
      <c r="L337" s="26"/>
      <c r="M337" s="108"/>
      <c r="T337" s="46"/>
      <c r="AT337" s="11" t="s">
        <v>125</v>
      </c>
      <c r="AU337" s="11" t="s">
        <v>66</v>
      </c>
    </row>
    <row r="338" spans="2:65" s="1" customFormat="1" ht="16.5" customHeight="1" x14ac:dyDescent="0.2">
      <c r="B338" s="26"/>
      <c r="C338" s="199" t="s">
        <v>913</v>
      </c>
      <c r="D338" s="199" t="s">
        <v>118</v>
      </c>
      <c r="E338" s="200" t="s">
        <v>914</v>
      </c>
      <c r="F338" s="201" t="s">
        <v>915</v>
      </c>
      <c r="G338" s="202" t="s">
        <v>121</v>
      </c>
      <c r="H338" s="203">
        <v>13</v>
      </c>
      <c r="I338" s="99"/>
      <c r="J338" s="214">
        <f>ROUND(I338*H338,2)</f>
        <v>0</v>
      </c>
      <c r="K338" s="100"/>
      <c r="L338" s="26"/>
      <c r="M338" s="101" t="s">
        <v>3</v>
      </c>
      <c r="N338" s="102" t="s">
        <v>37</v>
      </c>
      <c r="P338" s="103">
        <f>O338*H338</f>
        <v>0</v>
      </c>
      <c r="Q338" s="103">
        <v>0</v>
      </c>
      <c r="R338" s="103">
        <f>Q338*H338</f>
        <v>0</v>
      </c>
      <c r="S338" s="103">
        <v>0</v>
      </c>
      <c r="T338" s="104">
        <f>S338*H338</f>
        <v>0</v>
      </c>
      <c r="AR338" s="105" t="s">
        <v>122</v>
      </c>
      <c r="AT338" s="105" t="s">
        <v>118</v>
      </c>
      <c r="AU338" s="105" t="s">
        <v>66</v>
      </c>
      <c r="AY338" s="11" t="s">
        <v>123</v>
      </c>
      <c r="BE338" s="106">
        <f>IF(N338="základní",J338,0)</f>
        <v>0</v>
      </c>
      <c r="BF338" s="106">
        <f>IF(N338="snížená",J338,0)</f>
        <v>0</v>
      </c>
      <c r="BG338" s="106">
        <f>IF(N338="zákl. přenesená",J338,0)</f>
        <v>0</v>
      </c>
      <c r="BH338" s="106">
        <f>IF(N338="sníž. přenesená",J338,0)</f>
        <v>0</v>
      </c>
      <c r="BI338" s="106">
        <f>IF(N338="nulová",J338,0)</f>
        <v>0</v>
      </c>
      <c r="BJ338" s="11" t="s">
        <v>74</v>
      </c>
      <c r="BK338" s="106">
        <f>ROUND(I338*H338,2)</f>
        <v>0</v>
      </c>
      <c r="BL338" s="11" t="s">
        <v>122</v>
      </c>
      <c r="BM338" s="105" t="s">
        <v>916</v>
      </c>
    </row>
    <row r="339" spans="2:65" s="1" customFormat="1" ht="19.5" x14ac:dyDescent="0.2">
      <c r="B339" s="26"/>
      <c r="D339" s="204" t="s">
        <v>125</v>
      </c>
      <c r="F339" s="205" t="s">
        <v>917</v>
      </c>
      <c r="I339" s="107"/>
      <c r="L339" s="26"/>
      <c r="M339" s="108"/>
      <c r="T339" s="46"/>
      <c r="AT339" s="11" t="s">
        <v>125</v>
      </c>
      <c r="AU339" s="11" t="s">
        <v>66</v>
      </c>
    </row>
    <row r="340" spans="2:65" s="1" customFormat="1" ht="16.5" customHeight="1" x14ac:dyDescent="0.2">
      <c r="B340" s="26"/>
      <c r="C340" s="199" t="s">
        <v>918</v>
      </c>
      <c r="D340" s="199" t="s">
        <v>118</v>
      </c>
      <c r="E340" s="200" t="s">
        <v>340</v>
      </c>
      <c r="F340" s="201" t="s">
        <v>341</v>
      </c>
      <c r="G340" s="202" t="s">
        <v>121</v>
      </c>
      <c r="H340" s="203">
        <v>6</v>
      </c>
      <c r="I340" s="99"/>
      <c r="J340" s="214">
        <f>ROUND(I340*H340,2)</f>
        <v>0</v>
      </c>
      <c r="K340" s="100"/>
      <c r="L340" s="26"/>
      <c r="M340" s="101" t="s">
        <v>3</v>
      </c>
      <c r="N340" s="102" t="s">
        <v>37</v>
      </c>
      <c r="P340" s="103">
        <f>O340*H340</f>
        <v>0</v>
      </c>
      <c r="Q340" s="103">
        <v>0</v>
      </c>
      <c r="R340" s="103">
        <f>Q340*H340</f>
        <v>0</v>
      </c>
      <c r="S340" s="103">
        <v>0</v>
      </c>
      <c r="T340" s="104">
        <f>S340*H340</f>
        <v>0</v>
      </c>
      <c r="AR340" s="105" t="s">
        <v>122</v>
      </c>
      <c r="AT340" s="105" t="s">
        <v>118</v>
      </c>
      <c r="AU340" s="105" t="s">
        <v>66</v>
      </c>
      <c r="AY340" s="11" t="s">
        <v>123</v>
      </c>
      <c r="BE340" s="106">
        <f>IF(N340="základní",J340,0)</f>
        <v>0</v>
      </c>
      <c r="BF340" s="106">
        <f>IF(N340="snížená",J340,0)</f>
        <v>0</v>
      </c>
      <c r="BG340" s="106">
        <f>IF(N340="zákl. přenesená",J340,0)</f>
        <v>0</v>
      </c>
      <c r="BH340" s="106">
        <f>IF(N340="sníž. přenesená",J340,0)</f>
        <v>0</v>
      </c>
      <c r="BI340" s="106">
        <f>IF(N340="nulová",J340,0)</f>
        <v>0</v>
      </c>
      <c r="BJ340" s="11" t="s">
        <v>74</v>
      </c>
      <c r="BK340" s="106">
        <f>ROUND(I340*H340,2)</f>
        <v>0</v>
      </c>
      <c r="BL340" s="11" t="s">
        <v>122</v>
      </c>
      <c r="BM340" s="105" t="s">
        <v>919</v>
      </c>
    </row>
    <row r="341" spans="2:65" s="1" customFormat="1" x14ac:dyDescent="0.2">
      <c r="B341" s="26"/>
      <c r="D341" s="204" t="s">
        <v>125</v>
      </c>
      <c r="F341" s="205" t="s">
        <v>343</v>
      </c>
      <c r="I341" s="107"/>
      <c r="L341" s="26"/>
      <c r="M341" s="108"/>
      <c r="T341" s="46"/>
      <c r="AT341" s="11" t="s">
        <v>125</v>
      </c>
      <c r="AU341" s="11" t="s">
        <v>66</v>
      </c>
    </row>
    <row r="342" spans="2:65" s="1" customFormat="1" ht="33" customHeight="1" x14ac:dyDescent="0.2">
      <c r="B342" s="26"/>
      <c r="C342" s="207" t="s">
        <v>920</v>
      </c>
      <c r="D342" s="207" t="s">
        <v>140</v>
      </c>
      <c r="E342" s="208" t="s">
        <v>921</v>
      </c>
      <c r="F342" s="209" t="s">
        <v>922</v>
      </c>
      <c r="G342" s="210" t="s">
        <v>121</v>
      </c>
      <c r="H342" s="211">
        <v>2</v>
      </c>
      <c r="I342" s="109"/>
      <c r="J342" s="215">
        <f>ROUND(I342*H342,2)</f>
        <v>0</v>
      </c>
      <c r="K342" s="110"/>
      <c r="L342" s="111"/>
      <c r="M342" s="112" t="s">
        <v>3</v>
      </c>
      <c r="N342" s="113" t="s">
        <v>37</v>
      </c>
      <c r="P342" s="103">
        <f>O342*H342</f>
        <v>0</v>
      </c>
      <c r="Q342" s="103">
        <v>0</v>
      </c>
      <c r="R342" s="103">
        <f>Q342*H342</f>
        <v>0</v>
      </c>
      <c r="S342" s="103">
        <v>0</v>
      </c>
      <c r="T342" s="104">
        <f>S342*H342</f>
        <v>0</v>
      </c>
      <c r="AR342" s="105" t="s">
        <v>143</v>
      </c>
      <c r="AT342" s="105" t="s">
        <v>140</v>
      </c>
      <c r="AU342" s="105" t="s">
        <v>66</v>
      </c>
      <c r="AY342" s="11" t="s">
        <v>123</v>
      </c>
      <c r="BE342" s="106">
        <f>IF(N342="základní",J342,0)</f>
        <v>0</v>
      </c>
      <c r="BF342" s="106">
        <f>IF(N342="snížená",J342,0)</f>
        <v>0</v>
      </c>
      <c r="BG342" s="106">
        <f>IF(N342="zákl. přenesená",J342,0)</f>
        <v>0</v>
      </c>
      <c r="BH342" s="106">
        <f>IF(N342="sníž. přenesená",J342,0)</f>
        <v>0</v>
      </c>
      <c r="BI342" s="106">
        <f>IF(N342="nulová",J342,0)</f>
        <v>0</v>
      </c>
      <c r="BJ342" s="11" t="s">
        <v>74</v>
      </c>
      <c r="BK342" s="106">
        <f>ROUND(I342*H342,2)</f>
        <v>0</v>
      </c>
      <c r="BL342" s="11" t="s">
        <v>122</v>
      </c>
      <c r="BM342" s="105" t="s">
        <v>923</v>
      </c>
    </row>
    <row r="343" spans="2:65" s="1" customFormat="1" ht="19.5" x14ac:dyDescent="0.2">
      <c r="B343" s="26"/>
      <c r="D343" s="204" t="s">
        <v>125</v>
      </c>
      <c r="F343" s="205" t="s">
        <v>922</v>
      </c>
      <c r="I343" s="107"/>
      <c r="L343" s="26"/>
      <c r="M343" s="108"/>
      <c r="T343" s="46"/>
      <c r="AT343" s="11" t="s">
        <v>125</v>
      </c>
      <c r="AU343" s="11" t="s">
        <v>66</v>
      </c>
    </row>
    <row r="344" spans="2:65" s="1" customFormat="1" ht="16.5" customHeight="1" x14ac:dyDescent="0.2">
      <c r="B344" s="26"/>
      <c r="C344" s="199" t="s">
        <v>924</v>
      </c>
      <c r="D344" s="199" t="s">
        <v>118</v>
      </c>
      <c r="E344" s="200" t="s">
        <v>372</v>
      </c>
      <c r="F344" s="201" t="s">
        <v>373</v>
      </c>
      <c r="G344" s="202" t="s">
        <v>260</v>
      </c>
      <c r="H344" s="203">
        <v>30</v>
      </c>
      <c r="I344" s="99"/>
      <c r="J344" s="214">
        <f>ROUND(I344*H344,2)</f>
        <v>0</v>
      </c>
      <c r="K344" s="100"/>
      <c r="L344" s="26"/>
      <c r="M344" s="101" t="s">
        <v>3</v>
      </c>
      <c r="N344" s="102" t="s">
        <v>37</v>
      </c>
      <c r="P344" s="103">
        <f>O344*H344</f>
        <v>0</v>
      </c>
      <c r="Q344" s="103">
        <v>0</v>
      </c>
      <c r="R344" s="103">
        <f>Q344*H344</f>
        <v>0</v>
      </c>
      <c r="S344" s="103">
        <v>0</v>
      </c>
      <c r="T344" s="104">
        <f>S344*H344</f>
        <v>0</v>
      </c>
      <c r="AR344" s="105" t="s">
        <v>122</v>
      </c>
      <c r="AT344" s="105" t="s">
        <v>118</v>
      </c>
      <c r="AU344" s="105" t="s">
        <v>66</v>
      </c>
      <c r="AY344" s="11" t="s">
        <v>123</v>
      </c>
      <c r="BE344" s="106">
        <f>IF(N344="základní",J344,0)</f>
        <v>0</v>
      </c>
      <c r="BF344" s="106">
        <f>IF(N344="snížená",J344,0)</f>
        <v>0</v>
      </c>
      <c r="BG344" s="106">
        <f>IF(N344="zákl. přenesená",J344,0)</f>
        <v>0</v>
      </c>
      <c r="BH344" s="106">
        <f>IF(N344="sníž. přenesená",J344,0)</f>
        <v>0</v>
      </c>
      <c r="BI344" s="106">
        <f>IF(N344="nulová",J344,0)</f>
        <v>0</v>
      </c>
      <c r="BJ344" s="11" t="s">
        <v>74</v>
      </c>
      <c r="BK344" s="106">
        <f>ROUND(I344*H344,2)</f>
        <v>0</v>
      </c>
      <c r="BL344" s="11" t="s">
        <v>122</v>
      </c>
      <c r="BM344" s="105" t="s">
        <v>925</v>
      </c>
    </row>
    <row r="345" spans="2:65" s="1" customFormat="1" x14ac:dyDescent="0.2">
      <c r="B345" s="26"/>
      <c r="D345" s="204" t="s">
        <v>125</v>
      </c>
      <c r="F345" s="205" t="s">
        <v>375</v>
      </c>
      <c r="I345" s="107"/>
      <c r="L345" s="26"/>
      <c r="M345" s="108"/>
      <c r="T345" s="46"/>
      <c r="AT345" s="11" t="s">
        <v>125</v>
      </c>
      <c r="AU345" s="11" t="s">
        <v>66</v>
      </c>
    </row>
    <row r="346" spans="2:65" s="1" customFormat="1" ht="16.5" customHeight="1" x14ac:dyDescent="0.2">
      <c r="B346" s="26"/>
      <c r="C346" s="199" t="s">
        <v>926</v>
      </c>
      <c r="D346" s="199" t="s">
        <v>118</v>
      </c>
      <c r="E346" s="200" t="s">
        <v>377</v>
      </c>
      <c r="F346" s="201" t="s">
        <v>378</v>
      </c>
      <c r="G346" s="202" t="s">
        <v>260</v>
      </c>
      <c r="H346" s="203">
        <v>1157</v>
      </c>
      <c r="I346" s="99"/>
      <c r="J346" s="214">
        <f>ROUND(I346*H346,2)</f>
        <v>0</v>
      </c>
      <c r="K346" s="100"/>
      <c r="L346" s="26"/>
      <c r="M346" s="101" t="s">
        <v>3</v>
      </c>
      <c r="N346" s="102" t="s">
        <v>37</v>
      </c>
      <c r="P346" s="103">
        <f>O346*H346</f>
        <v>0</v>
      </c>
      <c r="Q346" s="103">
        <v>0</v>
      </c>
      <c r="R346" s="103">
        <f>Q346*H346</f>
        <v>0</v>
      </c>
      <c r="S346" s="103">
        <v>0</v>
      </c>
      <c r="T346" s="104">
        <f>S346*H346</f>
        <v>0</v>
      </c>
      <c r="AR346" s="105" t="s">
        <v>122</v>
      </c>
      <c r="AT346" s="105" t="s">
        <v>118</v>
      </c>
      <c r="AU346" s="105" t="s">
        <v>66</v>
      </c>
      <c r="AY346" s="11" t="s">
        <v>123</v>
      </c>
      <c r="BE346" s="106">
        <f>IF(N346="základní",J346,0)</f>
        <v>0</v>
      </c>
      <c r="BF346" s="106">
        <f>IF(N346="snížená",J346,0)</f>
        <v>0</v>
      </c>
      <c r="BG346" s="106">
        <f>IF(N346="zákl. přenesená",J346,0)</f>
        <v>0</v>
      </c>
      <c r="BH346" s="106">
        <f>IF(N346="sníž. přenesená",J346,0)</f>
        <v>0</v>
      </c>
      <c r="BI346" s="106">
        <f>IF(N346="nulová",J346,0)</f>
        <v>0</v>
      </c>
      <c r="BJ346" s="11" t="s">
        <v>74</v>
      </c>
      <c r="BK346" s="106">
        <f>ROUND(I346*H346,2)</f>
        <v>0</v>
      </c>
      <c r="BL346" s="11" t="s">
        <v>122</v>
      </c>
      <c r="BM346" s="105" t="s">
        <v>927</v>
      </c>
    </row>
    <row r="347" spans="2:65" s="1" customFormat="1" x14ac:dyDescent="0.2">
      <c r="B347" s="26"/>
      <c r="D347" s="204" t="s">
        <v>125</v>
      </c>
      <c r="F347" s="205" t="s">
        <v>378</v>
      </c>
      <c r="I347" s="107"/>
      <c r="L347" s="26"/>
      <c r="M347" s="108"/>
      <c r="T347" s="46"/>
      <c r="AT347" s="11" t="s">
        <v>125</v>
      </c>
      <c r="AU347" s="11" t="s">
        <v>66</v>
      </c>
    </row>
    <row r="348" spans="2:65" s="1" customFormat="1" ht="21.75" customHeight="1" x14ac:dyDescent="0.2">
      <c r="B348" s="26"/>
      <c r="C348" s="207" t="s">
        <v>928</v>
      </c>
      <c r="D348" s="207" t="s">
        <v>140</v>
      </c>
      <c r="E348" s="208" t="s">
        <v>381</v>
      </c>
      <c r="F348" s="209" t="s">
        <v>382</v>
      </c>
      <c r="G348" s="210" t="s">
        <v>260</v>
      </c>
      <c r="H348" s="211">
        <v>100</v>
      </c>
      <c r="I348" s="109"/>
      <c r="J348" s="215">
        <f>ROUND(I348*H348,2)</f>
        <v>0</v>
      </c>
      <c r="K348" s="110"/>
      <c r="L348" s="111"/>
      <c r="M348" s="112" t="s">
        <v>3</v>
      </c>
      <c r="N348" s="113" t="s">
        <v>37</v>
      </c>
      <c r="P348" s="103">
        <f>O348*H348</f>
        <v>0</v>
      </c>
      <c r="Q348" s="103">
        <v>0</v>
      </c>
      <c r="R348" s="103">
        <f>Q348*H348</f>
        <v>0</v>
      </c>
      <c r="S348" s="103">
        <v>0</v>
      </c>
      <c r="T348" s="104">
        <f>S348*H348</f>
        <v>0</v>
      </c>
      <c r="AR348" s="105" t="s">
        <v>143</v>
      </c>
      <c r="AT348" s="105" t="s">
        <v>140</v>
      </c>
      <c r="AU348" s="105" t="s">
        <v>66</v>
      </c>
      <c r="AY348" s="11" t="s">
        <v>123</v>
      </c>
      <c r="BE348" s="106">
        <f>IF(N348="základní",J348,0)</f>
        <v>0</v>
      </c>
      <c r="BF348" s="106">
        <f>IF(N348="snížená",J348,0)</f>
        <v>0</v>
      </c>
      <c r="BG348" s="106">
        <f>IF(N348="zákl. přenesená",J348,0)</f>
        <v>0</v>
      </c>
      <c r="BH348" s="106">
        <f>IF(N348="sníž. přenesená",J348,0)</f>
        <v>0</v>
      </c>
      <c r="BI348" s="106">
        <f>IF(N348="nulová",J348,0)</f>
        <v>0</v>
      </c>
      <c r="BJ348" s="11" t="s">
        <v>74</v>
      </c>
      <c r="BK348" s="106">
        <f>ROUND(I348*H348,2)</f>
        <v>0</v>
      </c>
      <c r="BL348" s="11" t="s">
        <v>122</v>
      </c>
      <c r="BM348" s="105" t="s">
        <v>929</v>
      </c>
    </row>
    <row r="349" spans="2:65" s="1" customFormat="1" x14ac:dyDescent="0.2">
      <c r="B349" s="26"/>
      <c r="D349" s="204" t="s">
        <v>125</v>
      </c>
      <c r="F349" s="205" t="s">
        <v>382</v>
      </c>
      <c r="I349" s="107"/>
      <c r="L349" s="26"/>
      <c r="M349" s="108"/>
      <c r="T349" s="46"/>
      <c r="AT349" s="11" t="s">
        <v>125</v>
      </c>
      <c r="AU349" s="11" t="s">
        <v>66</v>
      </c>
    </row>
    <row r="350" spans="2:65" s="1" customFormat="1" ht="21.75" customHeight="1" x14ac:dyDescent="0.2">
      <c r="B350" s="26"/>
      <c r="C350" s="207" t="s">
        <v>930</v>
      </c>
      <c r="D350" s="207" t="s">
        <v>140</v>
      </c>
      <c r="E350" s="208" t="s">
        <v>931</v>
      </c>
      <c r="F350" s="209" t="s">
        <v>932</v>
      </c>
      <c r="G350" s="210" t="s">
        <v>260</v>
      </c>
      <c r="H350" s="211">
        <v>35</v>
      </c>
      <c r="I350" s="109"/>
      <c r="J350" s="215">
        <f>ROUND(I350*H350,2)</f>
        <v>0</v>
      </c>
      <c r="K350" s="110"/>
      <c r="L350" s="111"/>
      <c r="M350" s="112" t="s">
        <v>3</v>
      </c>
      <c r="N350" s="113" t="s">
        <v>37</v>
      </c>
      <c r="P350" s="103">
        <f>O350*H350</f>
        <v>0</v>
      </c>
      <c r="Q350" s="103">
        <v>0</v>
      </c>
      <c r="R350" s="103">
        <f>Q350*H350</f>
        <v>0</v>
      </c>
      <c r="S350" s="103">
        <v>0</v>
      </c>
      <c r="T350" s="104">
        <f>S350*H350</f>
        <v>0</v>
      </c>
      <c r="AR350" s="105" t="s">
        <v>143</v>
      </c>
      <c r="AT350" s="105" t="s">
        <v>140</v>
      </c>
      <c r="AU350" s="105" t="s">
        <v>66</v>
      </c>
      <c r="AY350" s="11" t="s">
        <v>123</v>
      </c>
      <c r="BE350" s="106">
        <f>IF(N350="základní",J350,0)</f>
        <v>0</v>
      </c>
      <c r="BF350" s="106">
        <f>IF(N350="snížená",J350,0)</f>
        <v>0</v>
      </c>
      <c r="BG350" s="106">
        <f>IF(N350="zákl. přenesená",J350,0)</f>
        <v>0</v>
      </c>
      <c r="BH350" s="106">
        <f>IF(N350="sníž. přenesená",J350,0)</f>
        <v>0</v>
      </c>
      <c r="BI350" s="106">
        <f>IF(N350="nulová",J350,0)</f>
        <v>0</v>
      </c>
      <c r="BJ350" s="11" t="s">
        <v>74</v>
      </c>
      <c r="BK350" s="106">
        <f>ROUND(I350*H350,2)</f>
        <v>0</v>
      </c>
      <c r="BL350" s="11" t="s">
        <v>122</v>
      </c>
      <c r="BM350" s="105" t="s">
        <v>933</v>
      </c>
    </row>
    <row r="351" spans="2:65" s="1" customFormat="1" x14ac:dyDescent="0.2">
      <c r="B351" s="26"/>
      <c r="D351" s="204" t="s">
        <v>125</v>
      </c>
      <c r="F351" s="205" t="s">
        <v>932</v>
      </c>
      <c r="I351" s="107"/>
      <c r="L351" s="26"/>
      <c r="M351" s="108"/>
      <c r="T351" s="46"/>
      <c r="AT351" s="11" t="s">
        <v>125</v>
      </c>
      <c r="AU351" s="11" t="s">
        <v>66</v>
      </c>
    </row>
    <row r="352" spans="2:65" s="1" customFormat="1" ht="21.75" customHeight="1" x14ac:dyDescent="0.2">
      <c r="B352" s="26"/>
      <c r="C352" s="207" t="s">
        <v>934</v>
      </c>
      <c r="D352" s="207" t="s">
        <v>140</v>
      </c>
      <c r="E352" s="208" t="s">
        <v>935</v>
      </c>
      <c r="F352" s="209" t="s">
        <v>936</v>
      </c>
      <c r="G352" s="210" t="s">
        <v>260</v>
      </c>
      <c r="H352" s="211">
        <v>150</v>
      </c>
      <c r="I352" s="109"/>
      <c r="J352" s="215">
        <f>ROUND(I352*H352,2)</f>
        <v>0</v>
      </c>
      <c r="K352" s="110"/>
      <c r="L352" s="111"/>
      <c r="M352" s="112" t="s">
        <v>3</v>
      </c>
      <c r="N352" s="113" t="s">
        <v>37</v>
      </c>
      <c r="P352" s="103">
        <f>O352*H352</f>
        <v>0</v>
      </c>
      <c r="Q352" s="103">
        <v>0</v>
      </c>
      <c r="R352" s="103">
        <f>Q352*H352</f>
        <v>0</v>
      </c>
      <c r="S352" s="103">
        <v>0</v>
      </c>
      <c r="T352" s="104">
        <f>S352*H352</f>
        <v>0</v>
      </c>
      <c r="AR352" s="105" t="s">
        <v>143</v>
      </c>
      <c r="AT352" s="105" t="s">
        <v>140</v>
      </c>
      <c r="AU352" s="105" t="s">
        <v>66</v>
      </c>
      <c r="AY352" s="11" t="s">
        <v>123</v>
      </c>
      <c r="BE352" s="106">
        <f>IF(N352="základní",J352,0)</f>
        <v>0</v>
      </c>
      <c r="BF352" s="106">
        <f>IF(N352="snížená",J352,0)</f>
        <v>0</v>
      </c>
      <c r="BG352" s="106">
        <f>IF(N352="zákl. přenesená",J352,0)</f>
        <v>0</v>
      </c>
      <c r="BH352" s="106">
        <f>IF(N352="sníž. přenesená",J352,0)</f>
        <v>0</v>
      </c>
      <c r="BI352" s="106">
        <f>IF(N352="nulová",J352,0)</f>
        <v>0</v>
      </c>
      <c r="BJ352" s="11" t="s">
        <v>74</v>
      </c>
      <c r="BK352" s="106">
        <f>ROUND(I352*H352,2)</f>
        <v>0</v>
      </c>
      <c r="BL352" s="11" t="s">
        <v>122</v>
      </c>
      <c r="BM352" s="105" t="s">
        <v>937</v>
      </c>
    </row>
    <row r="353" spans="2:65" s="1" customFormat="1" x14ac:dyDescent="0.2">
      <c r="B353" s="26"/>
      <c r="D353" s="204" t="s">
        <v>125</v>
      </c>
      <c r="F353" s="205" t="s">
        <v>936</v>
      </c>
      <c r="I353" s="107"/>
      <c r="L353" s="26"/>
      <c r="M353" s="108"/>
      <c r="T353" s="46"/>
      <c r="AT353" s="11" t="s">
        <v>125</v>
      </c>
      <c r="AU353" s="11" t="s">
        <v>66</v>
      </c>
    </row>
    <row r="354" spans="2:65" s="1" customFormat="1" ht="21.75" customHeight="1" x14ac:dyDescent="0.2">
      <c r="B354" s="26"/>
      <c r="C354" s="207" t="s">
        <v>938</v>
      </c>
      <c r="D354" s="207" t="s">
        <v>140</v>
      </c>
      <c r="E354" s="208" t="s">
        <v>939</v>
      </c>
      <c r="F354" s="209" t="s">
        <v>940</v>
      </c>
      <c r="G354" s="210" t="s">
        <v>260</v>
      </c>
      <c r="H354" s="211">
        <v>157</v>
      </c>
      <c r="I354" s="109"/>
      <c r="J354" s="215">
        <f>ROUND(I354*H354,2)</f>
        <v>0</v>
      </c>
      <c r="K354" s="110"/>
      <c r="L354" s="111"/>
      <c r="M354" s="112" t="s">
        <v>3</v>
      </c>
      <c r="N354" s="113" t="s">
        <v>37</v>
      </c>
      <c r="P354" s="103">
        <f>O354*H354</f>
        <v>0</v>
      </c>
      <c r="Q354" s="103">
        <v>0</v>
      </c>
      <c r="R354" s="103">
        <f>Q354*H354</f>
        <v>0</v>
      </c>
      <c r="S354" s="103">
        <v>0</v>
      </c>
      <c r="T354" s="104">
        <f>S354*H354</f>
        <v>0</v>
      </c>
      <c r="AR354" s="105" t="s">
        <v>143</v>
      </c>
      <c r="AT354" s="105" t="s">
        <v>140</v>
      </c>
      <c r="AU354" s="105" t="s">
        <v>66</v>
      </c>
      <c r="AY354" s="11" t="s">
        <v>123</v>
      </c>
      <c r="BE354" s="106">
        <f>IF(N354="základní",J354,0)</f>
        <v>0</v>
      </c>
      <c r="BF354" s="106">
        <f>IF(N354="snížená",J354,0)</f>
        <v>0</v>
      </c>
      <c r="BG354" s="106">
        <f>IF(N354="zákl. přenesená",J354,0)</f>
        <v>0</v>
      </c>
      <c r="BH354" s="106">
        <f>IF(N354="sníž. přenesená",J354,0)</f>
        <v>0</v>
      </c>
      <c r="BI354" s="106">
        <f>IF(N354="nulová",J354,0)</f>
        <v>0</v>
      </c>
      <c r="BJ354" s="11" t="s">
        <v>74</v>
      </c>
      <c r="BK354" s="106">
        <f>ROUND(I354*H354,2)</f>
        <v>0</v>
      </c>
      <c r="BL354" s="11" t="s">
        <v>122</v>
      </c>
      <c r="BM354" s="105" t="s">
        <v>941</v>
      </c>
    </row>
    <row r="355" spans="2:65" s="1" customFormat="1" x14ac:dyDescent="0.2">
      <c r="B355" s="26"/>
      <c r="D355" s="204" t="s">
        <v>125</v>
      </c>
      <c r="F355" s="205" t="s">
        <v>940</v>
      </c>
      <c r="I355" s="107"/>
      <c r="L355" s="26"/>
      <c r="M355" s="108"/>
      <c r="T355" s="46"/>
      <c r="AT355" s="11" t="s">
        <v>125</v>
      </c>
      <c r="AU355" s="11" t="s">
        <v>66</v>
      </c>
    </row>
    <row r="356" spans="2:65" s="1" customFormat="1" ht="21.75" customHeight="1" x14ac:dyDescent="0.2">
      <c r="B356" s="26"/>
      <c r="C356" s="207" t="s">
        <v>942</v>
      </c>
      <c r="D356" s="207" t="s">
        <v>140</v>
      </c>
      <c r="E356" s="208" t="s">
        <v>943</v>
      </c>
      <c r="F356" s="209" t="s">
        <v>944</v>
      </c>
      <c r="G356" s="210" t="s">
        <v>260</v>
      </c>
      <c r="H356" s="211">
        <v>360</v>
      </c>
      <c r="I356" s="109"/>
      <c r="J356" s="215">
        <f>ROUND(I356*H356,2)</f>
        <v>0</v>
      </c>
      <c r="K356" s="110"/>
      <c r="L356" s="111"/>
      <c r="M356" s="112" t="s">
        <v>3</v>
      </c>
      <c r="N356" s="113" t="s">
        <v>37</v>
      </c>
      <c r="P356" s="103">
        <f>O356*H356</f>
        <v>0</v>
      </c>
      <c r="Q356" s="103">
        <v>0</v>
      </c>
      <c r="R356" s="103">
        <f>Q356*H356</f>
        <v>0</v>
      </c>
      <c r="S356" s="103">
        <v>0</v>
      </c>
      <c r="T356" s="104">
        <f>S356*H356</f>
        <v>0</v>
      </c>
      <c r="AR356" s="105" t="s">
        <v>143</v>
      </c>
      <c r="AT356" s="105" t="s">
        <v>140</v>
      </c>
      <c r="AU356" s="105" t="s">
        <v>66</v>
      </c>
      <c r="AY356" s="11" t="s">
        <v>123</v>
      </c>
      <c r="BE356" s="106">
        <f>IF(N356="základní",J356,0)</f>
        <v>0</v>
      </c>
      <c r="BF356" s="106">
        <f>IF(N356="snížená",J356,0)</f>
        <v>0</v>
      </c>
      <c r="BG356" s="106">
        <f>IF(N356="zákl. přenesená",J356,0)</f>
        <v>0</v>
      </c>
      <c r="BH356" s="106">
        <f>IF(N356="sníž. přenesená",J356,0)</f>
        <v>0</v>
      </c>
      <c r="BI356" s="106">
        <f>IF(N356="nulová",J356,0)</f>
        <v>0</v>
      </c>
      <c r="BJ356" s="11" t="s">
        <v>74</v>
      </c>
      <c r="BK356" s="106">
        <f>ROUND(I356*H356,2)</f>
        <v>0</v>
      </c>
      <c r="BL356" s="11" t="s">
        <v>122</v>
      </c>
      <c r="BM356" s="105" t="s">
        <v>945</v>
      </c>
    </row>
    <row r="357" spans="2:65" s="1" customFormat="1" x14ac:dyDescent="0.2">
      <c r="B357" s="26"/>
      <c r="D357" s="204" t="s">
        <v>125</v>
      </c>
      <c r="F357" s="205" t="s">
        <v>944</v>
      </c>
      <c r="I357" s="107"/>
      <c r="L357" s="26"/>
      <c r="M357" s="108"/>
      <c r="T357" s="46"/>
      <c r="AT357" s="11" t="s">
        <v>125</v>
      </c>
      <c r="AU357" s="11" t="s">
        <v>66</v>
      </c>
    </row>
    <row r="358" spans="2:65" s="1" customFormat="1" ht="21.75" customHeight="1" x14ac:dyDescent="0.2">
      <c r="B358" s="26"/>
      <c r="C358" s="207" t="s">
        <v>946</v>
      </c>
      <c r="D358" s="207" t="s">
        <v>140</v>
      </c>
      <c r="E358" s="208" t="s">
        <v>947</v>
      </c>
      <c r="F358" s="209" t="s">
        <v>948</v>
      </c>
      <c r="G358" s="210" t="s">
        <v>260</v>
      </c>
      <c r="H358" s="211">
        <v>300</v>
      </c>
      <c r="I358" s="109"/>
      <c r="J358" s="215">
        <f>ROUND(I358*H358,2)</f>
        <v>0</v>
      </c>
      <c r="K358" s="110"/>
      <c r="L358" s="111"/>
      <c r="M358" s="112" t="s">
        <v>3</v>
      </c>
      <c r="N358" s="113" t="s">
        <v>37</v>
      </c>
      <c r="P358" s="103">
        <f>O358*H358</f>
        <v>0</v>
      </c>
      <c r="Q358" s="103">
        <v>0</v>
      </c>
      <c r="R358" s="103">
        <f>Q358*H358</f>
        <v>0</v>
      </c>
      <c r="S358" s="103">
        <v>0</v>
      </c>
      <c r="T358" s="104">
        <f>S358*H358</f>
        <v>0</v>
      </c>
      <c r="AR358" s="105" t="s">
        <v>143</v>
      </c>
      <c r="AT358" s="105" t="s">
        <v>140</v>
      </c>
      <c r="AU358" s="105" t="s">
        <v>66</v>
      </c>
      <c r="AY358" s="11" t="s">
        <v>123</v>
      </c>
      <c r="BE358" s="106">
        <f>IF(N358="základní",J358,0)</f>
        <v>0</v>
      </c>
      <c r="BF358" s="106">
        <f>IF(N358="snížená",J358,0)</f>
        <v>0</v>
      </c>
      <c r="BG358" s="106">
        <f>IF(N358="zákl. přenesená",J358,0)</f>
        <v>0</v>
      </c>
      <c r="BH358" s="106">
        <f>IF(N358="sníž. přenesená",J358,0)</f>
        <v>0</v>
      </c>
      <c r="BI358" s="106">
        <f>IF(N358="nulová",J358,0)</f>
        <v>0</v>
      </c>
      <c r="BJ358" s="11" t="s">
        <v>74</v>
      </c>
      <c r="BK358" s="106">
        <f>ROUND(I358*H358,2)</f>
        <v>0</v>
      </c>
      <c r="BL358" s="11" t="s">
        <v>122</v>
      </c>
      <c r="BM358" s="105" t="s">
        <v>949</v>
      </c>
    </row>
    <row r="359" spans="2:65" s="1" customFormat="1" x14ac:dyDescent="0.2">
      <c r="B359" s="26"/>
      <c r="D359" s="204" t="s">
        <v>125</v>
      </c>
      <c r="F359" s="205" t="s">
        <v>948</v>
      </c>
      <c r="I359" s="107"/>
      <c r="L359" s="26"/>
      <c r="M359" s="108"/>
      <c r="T359" s="46"/>
      <c r="AT359" s="11" t="s">
        <v>125</v>
      </c>
      <c r="AU359" s="11" t="s">
        <v>66</v>
      </c>
    </row>
    <row r="360" spans="2:65" s="1" customFormat="1" ht="21.75" customHeight="1" x14ac:dyDescent="0.2">
      <c r="B360" s="26"/>
      <c r="C360" s="207" t="s">
        <v>950</v>
      </c>
      <c r="D360" s="207" t="s">
        <v>140</v>
      </c>
      <c r="E360" s="208" t="s">
        <v>951</v>
      </c>
      <c r="F360" s="209" t="s">
        <v>952</v>
      </c>
      <c r="G360" s="210" t="s">
        <v>260</v>
      </c>
      <c r="H360" s="211">
        <v>40</v>
      </c>
      <c r="I360" s="109"/>
      <c r="J360" s="215">
        <f>ROUND(I360*H360,2)</f>
        <v>0</v>
      </c>
      <c r="K360" s="110"/>
      <c r="L360" s="111"/>
      <c r="M360" s="112" t="s">
        <v>3</v>
      </c>
      <c r="N360" s="113" t="s">
        <v>37</v>
      </c>
      <c r="P360" s="103">
        <f>O360*H360</f>
        <v>0</v>
      </c>
      <c r="Q360" s="103">
        <v>0</v>
      </c>
      <c r="R360" s="103">
        <f>Q360*H360</f>
        <v>0</v>
      </c>
      <c r="S360" s="103">
        <v>0</v>
      </c>
      <c r="T360" s="104">
        <f>S360*H360</f>
        <v>0</v>
      </c>
      <c r="AR360" s="105" t="s">
        <v>143</v>
      </c>
      <c r="AT360" s="105" t="s">
        <v>140</v>
      </c>
      <c r="AU360" s="105" t="s">
        <v>66</v>
      </c>
      <c r="AY360" s="11" t="s">
        <v>123</v>
      </c>
      <c r="BE360" s="106">
        <f>IF(N360="základní",J360,0)</f>
        <v>0</v>
      </c>
      <c r="BF360" s="106">
        <f>IF(N360="snížená",J360,0)</f>
        <v>0</v>
      </c>
      <c r="BG360" s="106">
        <f>IF(N360="zákl. přenesená",J360,0)</f>
        <v>0</v>
      </c>
      <c r="BH360" s="106">
        <f>IF(N360="sníž. přenesená",J360,0)</f>
        <v>0</v>
      </c>
      <c r="BI360" s="106">
        <f>IF(N360="nulová",J360,0)</f>
        <v>0</v>
      </c>
      <c r="BJ360" s="11" t="s">
        <v>74</v>
      </c>
      <c r="BK360" s="106">
        <f>ROUND(I360*H360,2)</f>
        <v>0</v>
      </c>
      <c r="BL360" s="11" t="s">
        <v>122</v>
      </c>
      <c r="BM360" s="105" t="s">
        <v>953</v>
      </c>
    </row>
    <row r="361" spans="2:65" s="1" customFormat="1" x14ac:dyDescent="0.2">
      <c r="B361" s="26"/>
      <c r="D361" s="204" t="s">
        <v>125</v>
      </c>
      <c r="F361" s="205" t="s">
        <v>952</v>
      </c>
      <c r="I361" s="107"/>
      <c r="L361" s="26"/>
      <c r="M361" s="108"/>
      <c r="T361" s="46"/>
      <c r="AT361" s="11" t="s">
        <v>125</v>
      </c>
      <c r="AU361" s="11" t="s">
        <v>66</v>
      </c>
    </row>
    <row r="362" spans="2:65" s="1" customFormat="1" ht="21.75" customHeight="1" x14ac:dyDescent="0.2">
      <c r="B362" s="26"/>
      <c r="C362" s="207" t="s">
        <v>954</v>
      </c>
      <c r="D362" s="207" t="s">
        <v>140</v>
      </c>
      <c r="E362" s="208" t="s">
        <v>385</v>
      </c>
      <c r="F362" s="209" t="s">
        <v>386</v>
      </c>
      <c r="G362" s="210" t="s">
        <v>260</v>
      </c>
      <c r="H362" s="211">
        <v>15</v>
      </c>
      <c r="I362" s="109"/>
      <c r="J362" s="215">
        <f>ROUND(I362*H362,2)</f>
        <v>0</v>
      </c>
      <c r="K362" s="110"/>
      <c r="L362" s="111"/>
      <c r="M362" s="112" t="s">
        <v>3</v>
      </c>
      <c r="N362" s="113" t="s">
        <v>37</v>
      </c>
      <c r="P362" s="103">
        <f>O362*H362</f>
        <v>0</v>
      </c>
      <c r="Q362" s="103">
        <v>0</v>
      </c>
      <c r="R362" s="103">
        <f>Q362*H362</f>
        <v>0</v>
      </c>
      <c r="S362" s="103">
        <v>0</v>
      </c>
      <c r="T362" s="104">
        <f>S362*H362</f>
        <v>0</v>
      </c>
      <c r="AR362" s="105" t="s">
        <v>143</v>
      </c>
      <c r="AT362" s="105" t="s">
        <v>140</v>
      </c>
      <c r="AU362" s="105" t="s">
        <v>66</v>
      </c>
      <c r="AY362" s="11" t="s">
        <v>123</v>
      </c>
      <c r="BE362" s="106">
        <f>IF(N362="základní",J362,0)</f>
        <v>0</v>
      </c>
      <c r="BF362" s="106">
        <f>IF(N362="snížená",J362,0)</f>
        <v>0</v>
      </c>
      <c r="BG362" s="106">
        <f>IF(N362="zákl. přenesená",J362,0)</f>
        <v>0</v>
      </c>
      <c r="BH362" s="106">
        <f>IF(N362="sníž. přenesená",J362,0)</f>
        <v>0</v>
      </c>
      <c r="BI362" s="106">
        <f>IF(N362="nulová",J362,0)</f>
        <v>0</v>
      </c>
      <c r="BJ362" s="11" t="s">
        <v>74</v>
      </c>
      <c r="BK362" s="106">
        <f>ROUND(I362*H362,2)</f>
        <v>0</v>
      </c>
      <c r="BL362" s="11" t="s">
        <v>122</v>
      </c>
      <c r="BM362" s="105" t="s">
        <v>955</v>
      </c>
    </row>
    <row r="363" spans="2:65" s="1" customFormat="1" x14ac:dyDescent="0.2">
      <c r="B363" s="26"/>
      <c r="D363" s="204" t="s">
        <v>125</v>
      </c>
      <c r="F363" s="205" t="s">
        <v>386</v>
      </c>
      <c r="I363" s="107"/>
      <c r="L363" s="26"/>
      <c r="M363" s="108"/>
      <c r="T363" s="46"/>
      <c r="AT363" s="11" t="s">
        <v>125</v>
      </c>
      <c r="AU363" s="11" t="s">
        <v>66</v>
      </c>
    </row>
    <row r="364" spans="2:65" s="1" customFormat="1" ht="21.75" customHeight="1" x14ac:dyDescent="0.2">
      <c r="B364" s="26"/>
      <c r="C364" s="199" t="s">
        <v>956</v>
      </c>
      <c r="D364" s="199" t="s">
        <v>118</v>
      </c>
      <c r="E364" s="200" t="s">
        <v>393</v>
      </c>
      <c r="F364" s="201" t="s">
        <v>394</v>
      </c>
      <c r="G364" s="202" t="s">
        <v>121</v>
      </c>
      <c r="H364" s="203">
        <v>70</v>
      </c>
      <c r="I364" s="99"/>
      <c r="J364" s="214">
        <f>ROUND(I364*H364,2)</f>
        <v>0</v>
      </c>
      <c r="K364" s="100"/>
      <c r="L364" s="26"/>
      <c r="M364" s="101" t="s">
        <v>3</v>
      </c>
      <c r="N364" s="102" t="s">
        <v>37</v>
      </c>
      <c r="P364" s="103">
        <f>O364*H364</f>
        <v>0</v>
      </c>
      <c r="Q364" s="103">
        <v>0</v>
      </c>
      <c r="R364" s="103">
        <f>Q364*H364</f>
        <v>0</v>
      </c>
      <c r="S364" s="103">
        <v>0</v>
      </c>
      <c r="T364" s="104">
        <f>S364*H364</f>
        <v>0</v>
      </c>
      <c r="AR364" s="105" t="s">
        <v>122</v>
      </c>
      <c r="AT364" s="105" t="s">
        <v>118</v>
      </c>
      <c r="AU364" s="105" t="s">
        <v>66</v>
      </c>
      <c r="AY364" s="11" t="s">
        <v>123</v>
      </c>
      <c r="BE364" s="106">
        <f>IF(N364="základní",J364,0)</f>
        <v>0</v>
      </c>
      <c r="BF364" s="106">
        <f>IF(N364="snížená",J364,0)</f>
        <v>0</v>
      </c>
      <c r="BG364" s="106">
        <f>IF(N364="zákl. přenesená",J364,0)</f>
        <v>0</v>
      </c>
      <c r="BH364" s="106">
        <f>IF(N364="sníž. přenesená",J364,0)</f>
        <v>0</v>
      </c>
      <c r="BI364" s="106">
        <f>IF(N364="nulová",J364,0)</f>
        <v>0</v>
      </c>
      <c r="BJ364" s="11" t="s">
        <v>74</v>
      </c>
      <c r="BK364" s="106">
        <f>ROUND(I364*H364,2)</f>
        <v>0</v>
      </c>
      <c r="BL364" s="11" t="s">
        <v>122</v>
      </c>
      <c r="BM364" s="105" t="s">
        <v>957</v>
      </c>
    </row>
    <row r="365" spans="2:65" s="1" customFormat="1" ht="29.25" x14ac:dyDescent="0.2">
      <c r="B365" s="26"/>
      <c r="D365" s="204" t="s">
        <v>125</v>
      </c>
      <c r="F365" s="205" t="s">
        <v>396</v>
      </c>
      <c r="I365" s="107"/>
      <c r="L365" s="26"/>
      <c r="M365" s="108"/>
      <c r="T365" s="46"/>
      <c r="AT365" s="11" t="s">
        <v>125</v>
      </c>
      <c r="AU365" s="11" t="s">
        <v>66</v>
      </c>
    </row>
    <row r="366" spans="2:65" s="1" customFormat="1" ht="21.75" customHeight="1" x14ac:dyDescent="0.2">
      <c r="B366" s="26"/>
      <c r="C366" s="199" t="s">
        <v>958</v>
      </c>
      <c r="D366" s="199" t="s">
        <v>118</v>
      </c>
      <c r="E366" s="200" t="s">
        <v>398</v>
      </c>
      <c r="F366" s="201" t="s">
        <v>399</v>
      </c>
      <c r="G366" s="202" t="s">
        <v>260</v>
      </c>
      <c r="H366" s="203">
        <v>14</v>
      </c>
      <c r="I366" s="99"/>
      <c r="J366" s="214">
        <f>ROUND(I366*H366,2)</f>
        <v>0</v>
      </c>
      <c r="K366" s="100"/>
      <c r="L366" s="26"/>
      <c r="M366" s="101" t="s">
        <v>3</v>
      </c>
      <c r="N366" s="102" t="s">
        <v>37</v>
      </c>
      <c r="P366" s="103">
        <f>O366*H366</f>
        <v>0</v>
      </c>
      <c r="Q366" s="103">
        <v>0</v>
      </c>
      <c r="R366" s="103">
        <f>Q366*H366</f>
        <v>0</v>
      </c>
      <c r="S366" s="103">
        <v>0</v>
      </c>
      <c r="T366" s="104">
        <f>S366*H366</f>
        <v>0</v>
      </c>
      <c r="AR366" s="105" t="s">
        <v>122</v>
      </c>
      <c r="AT366" s="105" t="s">
        <v>118</v>
      </c>
      <c r="AU366" s="105" t="s">
        <v>66</v>
      </c>
      <c r="AY366" s="11" t="s">
        <v>123</v>
      </c>
      <c r="BE366" s="106">
        <f>IF(N366="základní",J366,0)</f>
        <v>0</v>
      </c>
      <c r="BF366" s="106">
        <f>IF(N366="snížená",J366,0)</f>
        <v>0</v>
      </c>
      <c r="BG366" s="106">
        <f>IF(N366="zákl. přenesená",J366,0)</f>
        <v>0</v>
      </c>
      <c r="BH366" s="106">
        <f>IF(N366="sníž. přenesená",J366,0)</f>
        <v>0</v>
      </c>
      <c r="BI366" s="106">
        <f>IF(N366="nulová",J366,0)</f>
        <v>0</v>
      </c>
      <c r="BJ366" s="11" t="s">
        <v>74</v>
      </c>
      <c r="BK366" s="106">
        <f>ROUND(I366*H366,2)</f>
        <v>0</v>
      </c>
      <c r="BL366" s="11" t="s">
        <v>122</v>
      </c>
      <c r="BM366" s="105" t="s">
        <v>959</v>
      </c>
    </row>
    <row r="367" spans="2:65" s="1" customFormat="1" ht="19.5" x14ac:dyDescent="0.2">
      <c r="B367" s="26"/>
      <c r="D367" s="204" t="s">
        <v>125</v>
      </c>
      <c r="F367" s="205" t="s">
        <v>401</v>
      </c>
      <c r="I367" s="107"/>
      <c r="L367" s="26"/>
      <c r="M367" s="108"/>
      <c r="T367" s="46"/>
      <c r="AT367" s="11" t="s">
        <v>125</v>
      </c>
      <c r="AU367" s="11" t="s">
        <v>66</v>
      </c>
    </row>
    <row r="368" spans="2:65" s="1" customFormat="1" ht="16.5" customHeight="1" x14ac:dyDescent="0.2">
      <c r="B368" s="26"/>
      <c r="C368" s="207" t="s">
        <v>960</v>
      </c>
      <c r="D368" s="207" t="s">
        <v>140</v>
      </c>
      <c r="E368" s="208" t="s">
        <v>403</v>
      </c>
      <c r="F368" s="209" t="s">
        <v>404</v>
      </c>
      <c r="G368" s="210" t="s">
        <v>121</v>
      </c>
      <c r="H368" s="211">
        <v>14</v>
      </c>
      <c r="I368" s="109"/>
      <c r="J368" s="215">
        <f>ROUND(I368*H368,2)</f>
        <v>0</v>
      </c>
      <c r="K368" s="110"/>
      <c r="L368" s="111"/>
      <c r="M368" s="112" t="s">
        <v>3</v>
      </c>
      <c r="N368" s="113" t="s">
        <v>37</v>
      </c>
      <c r="P368" s="103">
        <f>O368*H368</f>
        <v>0</v>
      </c>
      <c r="Q368" s="103">
        <v>0</v>
      </c>
      <c r="R368" s="103">
        <f>Q368*H368</f>
        <v>0</v>
      </c>
      <c r="S368" s="103">
        <v>0</v>
      </c>
      <c r="T368" s="104">
        <f>S368*H368</f>
        <v>0</v>
      </c>
      <c r="AR368" s="105" t="s">
        <v>143</v>
      </c>
      <c r="AT368" s="105" t="s">
        <v>140</v>
      </c>
      <c r="AU368" s="105" t="s">
        <v>66</v>
      </c>
      <c r="AY368" s="11" t="s">
        <v>123</v>
      </c>
      <c r="BE368" s="106">
        <f>IF(N368="základní",J368,0)</f>
        <v>0</v>
      </c>
      <c r="BF368" s="106">
        <f>IF(N368="snížená",J368,0)</f>
        <v>0</v>
      </c>
      <c r="BG368" s="106">
        <f>IF(N368="zákl. přenesená",J368,0)</f>
        <v>0</v>
      </c>
      <c r="BH368" s="106">
        <f>IF(N368="sníž. přenesená",J368,0)</f>
        <v>0</v>
      </c>
      <c r="BI368" s="106">
        <f>IF(N368="nulová",J368,0)</f>
        <v>0</v>
      </c>
      <c r="BJ368" s="11" t="s">
        <v>74</v>
      </c>
      <c r="BK368" s="106">
        <f>ROUND(I368*H368,2)</f>
        <v>0</v>
      </c>
      <c r="BL368" s="11" t="s">
        <v>122</v>
      </c>
      <c r="BM368" s="105" t="s">
        <v>961</v>
      </c>
    </row>
    <row r="369" spans="2:65" s="1" customFormat="1" x14ac:dyDescent="0.2">
      <c r="B369" s="26"/>
      <c r="D369" s="204" t="s">
        <v>125</v>
      </c>
      <c r="F369" s="205" t="s">
        <v>404</v>
      </c>
      <c r="I369" s="107"/>
      <c r="L369" s="26"/>
      <c r="M369" s="108"/>
      <c r="T369" s="46"/>
      <c r="AT369" s="11" t="s">
        <v>125</v>
      </c>
      <c r="AU369" s="11" t="s">
        <v>66</v>
      </c>
    </row>
    <row r="370" spans="2:65" s="1" customFormat="1" ht="24.2" customHeight="1" x14ac:dyDescent="0.2">
      <c r="B370" s="26"/>
      <c r="C370" s="199" t="s">
        <v>962</v>
      </c>
      <c r="D370" s="199" t="s">
        <v>118</v>
      </c>
      <c r="E370" s="200" t="s">
        <v>963</v>
      </c>
      <c r="F370" s="201" t="s">
        <v>964</v>
      </c>
      <c r="G370" s="202" t="s">
        <v>260</v>
      </c>
      <c r="H370" s="203">
        <v>10</v>
      </c>
      <c r="I370" s="99"/>
      <c r="J370" s="214">
        <f>ROUND(I370*H370,2)</f>
        <v>0</v>
      </c>
      <c r="K370" s="100"/>
      <c r="L370" s="26"/>
      <c r="M370" s="101" t="s">
        <v>3</v>
      </c>
      <c r="N370" s="102" t="s">
        <v>37</v>
      </c>
      <c r="P370" s="103">
        <f>O370*H370</f>
        <v>0</v>
      </c>
      <c r="Q370" s="103">
        <v>0</v>
      </c>
      <c r="R370" s="103">
        <f>Q370*H370</f>
        <v>0</v>
      </c>
      <c r="S370" s="103">
        <v>0</v>
      </c>
      <c r="T370" s="104">
        <f>S370*H370</f>
        <v>0</v>
      </c>
      <c r="AR370" s="105" t="s">
        <v>122</v>
      </c>
      <c r="AT370" s="105" t="s">
        <v>118</v>
      </c>
      <c r="AU370" s="105" t="s">
        <v>66</v>
      </c>
      <c r="AY370" s="11" t="s">
        <v>123</v>
      </c>
      <c r="BE370" s="106">
        <f>IF(N370="základní",J370,0)</f>
        <v>0</v>
      </c>
      <c r="BF370" s="106">
        <f>IF(N370="snížená",J370,0)</f>
        <v>0</v>
      </c>
      <c r="BG370" s="106">
        <f>IF(N370="zákl. přenesená",J370,0)</f>
        <v>0</v>
      </c>
      <c r="BH370" s="106">
        <f>IF(N370="sníž. přenesená",J370,0)</f>
        <v>0</v>
      </c>
      <c r="BI370" s="106">
        <f>IF(N370="nulová",J370,0)</f>
        <v>0</v>
      </c>
      <c r="BJ370" s="11" t="s">
        <v>74</v>
      </c>
      <c r="BK370" s="106">
        <f>ROUND(I370*H370,2)</f>
        <v>0</v>
      </c>
      <c r="BL370" s="11" t="s">
        <v>122</v>
      </c>
      <c r="BM370" s="105" t="s">
        <v>965</v>
      </c>
    </row>
    <row r="371" spans="2:65" s="1" customFormat="1" ht="19.5" x14ac:dyDescent="0.2">
      <c r="B371" s="26"/>
      <c r="D371" s="204" t="s">
        <v>125</v>
      </c>
      <c r="F371" s="205" t="s">
        <v>966</v>
      </c>
      <c r="I371" s="107"/>
      <c r="L371" s="26"/>
      <c r="M371" s="108"/>
      <c r="T371" s="46"/>
      <c r="AT371" s="11" t="s">
        <v>125</v>
      </c>
      <c r="AU371" s="11" t="s">
        <v>66</v>
      </c>
    </row>
    <row r="372" spans="2:65" s="1" customFormat="1" ht="16.5" customHeight="1" x14ac:dyDescent="0.2">
      <c r="B372" s="26"/>
      <c r="C372" s="207" t="s">
        <v>967</v>
      </c>
      <c r="D372" s="207" t="s">
        <v>140</v>
      </c>
      <c r="E372" s="208" t="s">
        <v>968</v>
      </c>
      <c r="F372" s="209" t="s">
        <v>969</v>
      </c>
      <c r="G372" s="210" t="s">
        <v>260</v>
      </c>
      <c r="H372" s="211">
        <v>10</v>
      </c>
      <c r="I372" s="109"/>
      <c r="J372" s="215">
        <f>ROUND(I372*H372,2)</f>
        <v>0</v>
      </c>
      <c r="K372" s="110"/>
      <c r="L372" s="111"/>
      <c r="M372" s="112" t="s">
        <v>3</v>
      </c>
      <c r="N372" s="113" t="s">
        <v>37</v>
      </c>
      <c r="P372" s="103">
        <f>O372*H372</f>
        <v>0</v>
      </c>
      <c r="Q372" s="103">
        <v>0</v>
      </c>
      <c r="R372" s="103">
        <f>Q372*H372</f>
        <v>0</v>
      </c>
      <c r="S372" s="103">
        <v>0</v>
      </c>
      <c r="T372" s="104">
        <f>S372*H372</f>
        <v>0</v>
      </c>
      <c r="AR372" s="105" t="s">
        <v>143</v>
      </c>
      <c r="AT372" s="105" t="s">
        <v>140</v>
      </c>
      <c r="AU372" s="105" t="s">
        <v>66</v>
      </c>
      <c r="AY372" s="11" t="s">
        <v>123</v>
      </c>
      <c r="BE372" s="106">
        <f>IF(N372="základní",J372,0)</f>
        <v>0</v>
      </c>
      <c r="BF372" s="106">
        <f>IF(N372="snížená",J372,0)</f>
        <v>0</v>
      </c>
      <c r="BG372" s="106">
        <f>IF(N372="zákl. přenesená",J372,0)</f>
        <v>0</v>
      </c>
      <c r="BH372" s="106">
        <f>IF(N372="sníž. přenesená",J372,0)</f>
        <v>0</v>
      </c>
      <c r="BI372" s="106">
        <f>IF(N372="nulová",J372,0)</f>
        <v>0</v>
      </c>
      <c r="BJ372" s="11" t="s">
        <v>74</v>
      </c>
      <c r="BK372" s="106">
        <f>ROUND(I372*H372,2)</f>
        <v>0</v>
      </c>
      <c r="BL372" s="11" t="s">
        <v>122</v>
      </c>
      <c r="BM372" s="105" t="s">
        <v>970</v>
      </c>
    </row>
    <row r="373" spans="2:65" s="1" customFormat="1" x14ac:dyDescent="0.2">
      <c r="B373" s="26"/>
      <c r="D373" s="204" t="s">
        <v>125</v>
      </c>
      <c r="F373" s="205" t="s">
        <v>969</v>
      </c>
      <c r="I373" s="107"/>
      <c r="L373" s="26"/>
      <c r="M373" s="108"/>
      <c r="T373" s="46"/>
      <c r="AT373" s="11" t="s">
        <v>125</v>
      </c>
      <c r="AU373" s="11" t="s">
        <v>66</v>
      </c>
    </row>
    <row r="374" spans="2:65" s="1" customFormat="1" ht="24.2" customHeight="1" x14ac:dyDescent="0.2">
      <c r="B374" s="26"/>
      <c r="C374" s="199" t="s">
        <v>971</v>
      </c>
      <c r="D374" s="199" t="s">
        <v>118</v>
      </c>
      <c r="E374" s="200" t="s">
        <v>411</v>
      </c>
      <c r="F374" s="201" t="s">
        <v>412</v>
      </c>
      <c r="G374" s="202" t="s">
        <v>121</v>
      </c>
      <c r="H374" s="203">
        <v>4</v>
      </c>
      <c r="I374" s="99"/>
      <c r="J374" s="214">
        <f>ROUND(I374*H374,2)</f>
        <v>0</v>
      </c>
      <c r="K374" s="100"/>
      <c r="L374" s="26"/>
      <c r="M374" s="101" t="s">
        <v>3</v>
      </c>
      <c r="N374" s="102" t="s">
        <v>37</v>
      </c>
      <c r="P374" s="103">
        <f>O374*H374</f>
        <v>0</v>
      </c>
      <c r="Q374" s="103">
        <v>0</v>
      </c>
      <c r="R374" s="103">
        <f>Q374*H374</f>
        <v>0</v>
      </c>
      <c r="S374" s="103">
        <v>0</v>
      </c>
      <c r="T374" s="104">
        <f>S374*H374</f>
        <v>0</v>
      </c>
      <c r="AR374" s="105" t="s">
        <v>122</v>
      </c>
      <c r="AT374" s="105" t="s">
        <v>118</v>
      </c>
      <c r="AU374" s="105" t="s">
        <v>66</v>
      </c>
      <c r="AY374" s="11" t="s">
        <v>123</v>
      </c>
      <c r="BE374" s="106">
        <f>IF(N374="základní",J374,0)</f>
        <v>0</v>
      </c>
      <c r="BF374" s="106">
        <f>IF(N374="snížená",J374,0)</f>
        <v>0</v>
      </c>
      <c r="BG374" s="106">
        <f>IF(N374="zákl. přenesená",J374,0)</f>
        <v>0</v>
      </c>
      <c r="BH374" s="106">
        <f>IF(N374="sníž. přenesená",J374,0)</f>
        <v>0</v>
      </c>
      <c r="BI374" s="106">
        <f>IF(N374="nulová",J374,0)</f>
        <v>0</v>
      </c>
      <c r="BJ374" s="11" t="s">
        <v>74</v>
      </c>
      <c r="BK374" s="106">
        <f>ROUND(I374*H374,2)</f>
        <v>0</v>
      </c>
      <c r="BL374" s="11" t="s">
        <v>122</v>
      </c>
      <c r="BM374" s="105" t="s">
        <v>972</v>
      </c>
    </row>
    <row r="375" spans="2:65" s="1" customFormat="1" ht="19.5" x14ac:dyDescent="0.2">
      <c r="B375" s="26"/>
      <c r="D375" s="204" t="s">
        <v>125</v>
      </c>
      <c r="F375" s="205" t="s">
        <v>414</v>
      </c>
      <c r="I375" s="107"/>
      <c r="L375" s="26"/>
      <c r="M375" s="108"/>
      <c r="T375" s="46"/>
      <c r="AT375" s="11" t="s">
        <v>125</v>
      </c>
      <c r="AU375" s="11" t="s">
        <v>66</v>
      </c>
    </row>
    <row r="376" spans="2:65" s="1" customFormat="1" ht="24.2" customHeight="1" x14ac:dyDescent="0.2">
      <c r="B376" s="26"/>
      <c r="C376" s="207" t="s">
        <v>973</v>
      </c>
      <c r="D376" s="207" t="s">
        <v>140</v>
      </c>
      <c r="E376" s="208" t="s">
        <v>416</v>
      </c>
      <c r="F376" s="209" t="s">
        <v>417</v>
      </c>
      <c r="G376" s="210" t="s">
        <v>121</v>
      </c>
      <c r="H376" s="211">
        <v>4</v>
      </c>
      <c r="I376" s="109"/>
      <c r="J376" s="215">
        <f>ROUND(I376*H376,2)</f>
        <v>0</v>
      </c>
      <c r="K376" s="110"/>
      <c r="L376" s="111"/>
      <c r="M376" s="112" t="s">
        <v>3</v>
      </c>
      <c r="N376" s="113" t="s">
        <v>37</v>
      </c>
      <c r="P376" s="103">
        <f>O376*H376</f>
        <v>0</v>
      </c>
      <c r="Q376" s="103">
        <v>0</v>
      </c>
      <c r="R376" s="103">
        <f>Q376*H376</f>
        <v>0</v>
      </c>
      <c r="S376" s="103">
        <v>0</v>
      </c>
      <c r="T376" s="104">
        <f>S376*H376</f>
        <v>0</v>
      </c>
      <c r="AR376" s="105" t="s">
        <v>143</v>
      </c>
      <c r="AT376" s="105" t="s">
        <v>140</v>
      </c>
      <c r="AU376" s="105" t="s">
        <v>66</v>
      </c>
      <c r="AY376" s="11" t="s">
        <v>123</v>
      </c>
      <c r="BE376" s="106">
        <f>IF(N376="základní",J376,0)</f>
        <v>0</v>
      </c>
      <c r="BF376" s="106">
        <f>IF(N376="snížená",J376,0)</f>
        <v>0</v>
      </c>
      <c r="BG376" s="106">
        <f>IF(N376="zákl. přenesená",J376,0)</f>
        <v>0</v>
      </c>
      <c r="BH376" s="106">
        <f>IF(N376="sníž. přenesená",J376,0)</f>
        <v>0</v>
      </c>
      <c r="BI376" s="106">
        <f>IF(N376="nulová",J376,0)</f>
        <v>0</v>
      </c>
      <c r="BJ376" s="11" t="s">
        <v>74</v>
      </c>
      <c r="BK376" s="106">
        <f>ROUND(I376*H376,2)</f>
        <v>0</v>
      </c>
      <c r="BL376" s="11" t="s">
        <v>122</v>
      </c>
      <c r="BM376" s="105" t="s">
        <v>974</v>
      </c>
    </row>
    <row r="377" spans="2:65" s="1" customFormat="1" x14ac:dyDescent="0.2">
      <c r="B377" s="26"/>
      <c r="D377" s="204" t="s">
        <v>125</v>
      </c>
      <c r="F377" s="205" t="s">
        <v>417</v>
      </c>
      <c r="I377" s="107"/>
      <c r="L377" s="26"/>
      <c r="M377" s="108"/>
      <c r="T377" s="46"/>
      <c r="AT377" s="11" t="s">
        <v>125</v>
      </c>
      <c r="AU377" s="11" t="s">
        <v>66</v>
      </c>
    </row>
    <row r="378" spans="2:65" s="1" customFormat="1" ht="24.2" customHeight="1" x14ac:dyDescent="0.2">
      <c r="B378" s="26"/>
      <c r="C378" s="199" t="s">
        <v>975</v>
      </c>
      <c r="D378" s="199" t="s">
        <v>118</v>
      </c>
      <c r="E378" s="200" t="s">
        <v>976</v>
      </c>
      <c r="F378" s="201" t="s">
        <v>977</v>
      </c>
      <c r="G378" s="202" t="s">
        <v>121</v>
      </c>
      <c r="H378" s="203">
        <v>3</v>
      </c>
      <c r="I378" s="99"/>
      <c r="J378" s="214">
        <f>ROUND(I378*H378,2)</f>
        <v>0</v>
      </c>
      <c r="K378" s="100"/>
      <c r="L378" s="26"/>
      <c r="M378" s="101" t="s">
        <v>3</v>
      </c>
      <c r="N378" s="102" t="s">
        <v>37</v>
      </c>
      <c r="P378" s="103">
        <f>O378*H378</f>
        <v>0</v>
      </c>
      <c r="Q378" s="103">
        <v>0</v>
      </c>
      <c r="R378" s="103">
        <f>Q378*H378</f>
        <v>0</v>
      </c>
      <c r="S378" s="103">
        <v>0</v>
      </c>
      <c r="T378" s="104">
        <f>S378*H378</f>
        <v>0</v>
      </c>
      <c r="AR378" s="105" t="s">
        <v>122</v>
      </c>
      <c r="AT378" s="105" t="s">
        <v>118</v>
      </c>
      <c r="AU378" s="105" t="s">
        <v>66</v>
      </c>
      <c r="AY378" s="11" t="s">
        <v>123</v>
      </c>
      <c r="BE378" s="106">
        <f>IF(N378="základní",J378,0)</f>
        <v>0</v>
      </c>
      <c r="BF378" s="106">
        <f>IF(N378="snížená",J378,0)</f>
        <v>0</v>
      </c>
      <c r="BG378" s="106">
        <f>IF(N378="zákl. přenesená",J378,0)</f>
        <v>0</v>
      </c>
      <c r="BH378" s="106">
        <f>IF(N378="sníž. přenesená",J378,0)</f>
        <v>0</v>
      </c>
      <c r="BI378" s="106">
        <f>IF(N378="nulová",J378,0)</f>
        <v>0</v>
      </c>
      <c r="BJ378" s="11" t="s">
        <v>74</v>
      </c>
      <c r="BK378" s="106">
        <f>ROUND(I378*H378,2)</f>
        <v>0</v>
      </c>
      <c r="BL378" s="11" t="s">
        <v>122</v>
      </c>
      <c r="BM378" s="105" t="s">
        <v>978</v>
      </c>
    </row>
    <row r="379" spans="2:65" s="1" customFormat="1" ht="19.5" x14ac:dyDescent="0.2">
      <c r="B379" s="26"/>
      <c r="D379" s="204" t="s">
        <v>125</v>
      </c>
      <c r="F379" s="205" t="s">
        <v>979</v>
      </c>
      <c r="I379" s="107"/>
      <c r="L379" s="26"/>
      <c r="M379" s="108"/>
      <c r="T379" s="46"/>
      <c r="AT379" s="11" t="s">
        <v>125</v>
      </c>
      <c r="AU379" s="11" t="s">
        <v>66</v>
      </c>
    </row>
    <row r="380" spans="2:65" s="1" customFormat="1" ht="24.2" customHeight="1" x14ac:dyDescent="0.2">
      <c r="B380" s="26"/>
      <c r="C380" s="207" t="s">
        <v>980</v>
      </c>
      <c r="D380" s="207" t="s">
        <v>140</v>
      </c>
      <c r="E380" s="208" t="s">
        <v>981</v>
      </c>
      <c r="F380" s="209" t="s">
        <v>982</v>
      </c>
      <c r="G380" s="210" t="s">
        <v>121</v>
      </c>
      <c r="H380" s="211">
        <v>2</v>
      </c>
      <c r="I380" s="109"/>
      <c r="J380" s="215">
        <f>ROUND(I380*H380,2)</f>
        <v>0</v>
      </c>
      <c r="K380" s="110"/>
      <c r="L380" s="111"/>
      <c r="M380" s="112" t="s">
        <v>3</v>
      </c>
      <c r="N380" s="113" t="s">
        <v>37</v>
      </c>
      <c r="P380" s="103">
        <f>O380*H380</f>
        <v>0</v>
      </c>
      <c r="Q380" s="103">
        <v>0</v>
      </c>
      <c r="R380" s="103">
        <f>Q380*H380</f>
        <v>0</v>
      </c>
      <c r="S380" s="103">
        <v>0</v>
      </c>
      <c r="T380" s="104">
        <f>S380*H380</f>
        <v>0</v>
      </c>
      <c r="AR380" s="105" t="s">
        <v>143</v>
      </c>
      <c r="AT380" s="105" t="s">
        <v>140</v>
      </c>
      <c r="AU380" s="105" t="s">
        <v>66</v>
      </c>
      <c r="AY380" s="11" t="s">
        <v>123</v>
      </c>
      <c r="BE380" s="106">
        <f>IF(N380="základní",J380,0)</f>
        <v>0</v>
      </c>
      <c r="BF380" s="106">
        <f>IF(N380="snížená",J380,0)</f>
        <v>0</v>
      </c>
      <c r="BG380" s="106">
        <f>IF(N380="zákl. přenesená",J380,0)</f>
        <v>0</v>
      </c>
      <c r="BH380" s="106">
        <f>IF(N380="sníž. přenesená",J380,0)</f>
        <v>0</v>
      </c>
      <c r="BI380" s="106">
        <f>IF(N380="nulová",J380,0)</f>
        <v>0</v>
      </c>
      <c r="BJ380" s="11" t="s">
        <v>74</v>
      </c>
      <c r="BK380" s="106">
        <f>ROUND(I380*H380,2)</f>
        <v>0</v>
      </c>
      <c r="BL380" s="11" t="s">
        <v>122</v>
      </c>
      <c r="BM380" s="105" t="s">
        <v>983</v>
      </c>
    </row>
    <row r="381" spans="2:65" s="1" customFormat="1" x14ac:dyDescent="0.2">
      <c r="B381" s="26"/>
      <c r="D381" s="204" t="s">
        <v>125</v>
      </c>
      <c r="F381" s="205" t="s">
        <v>982</v>
      </c>
      <c r="I381" s="107"/>
      <c r="L381" s="26"/>
      <c r="M381" s="108"/>
      <c r="T381" s="46"/>
      <c r="AT381" s="11" t="s">
        <v>125</v>
      </c>
      <c r="AU381" s="11" t="s">
        <v>66</v>
      </c>
    </row>
    <row r="382" spans="2:65" s="1" customFormat="1" ht="24.2" customHeight="1" x14ac:dyDescent="0.2">
      <c r="B382" s="26"/>
      <c r="C382" s="207" t="s">
        <v>984</v>
      </c>
      <c r="D382" s="207" t="s">
        <v>140</v>
      </c>
      <c r="E382" s="208" t="s">
        <v>985</v>
      </c>
      <c r="F382" s="209" t="s">
        <v>986</v>
      </c>
      <c r="G382" s="210" t="s">
        <v>121</v>
      </c>
      <c r="H382" s="211">
        <v>1</v>
      </c>
      <c r="I382" s="109"/>
      <c r="J382" s="215">
        <f>ROUND(I382*H382,2)</f>
        <v>0</v>
      </c>
      <c r="K382" s="110"/>
      <c r="L382" s="111"/>
      <c r="M382" s="112" t="s">
        <v>3</v>
      </c>
      <c r="N382" s="113" t="s">
        <v>37</v>
      </c>
      <c r="P382" s="103">
        <f>O382*H382</f>
        <v>0</v>
      </c>
      <c r="Q382" s="103">
        <v>0</v>
      </c>
      <c r="R382" s="103">
        <f>Q382*H382</f>
        <v>0</v>
      </c>
      <c r="S382" s="103">
        <v>0</v>
      </c>
      <c r="T382" s="104">
        <f>S382*H382</f>
        <v>0</v>
      </c>
      <c r="AR382" s="105" t="s">
        <v>143</v>
      </c>
      <c r="AT382" s="105" t="s">
        <v>140</v>
      </c>
      <c r="AU382" s="105" t="s">
        <v>66</v>
      </c>
      <c r="AY382" s="11" t="s">
        <v>123</v>
      </c>
      <c r="BE382" s="106">
        <f>IF(N382="základní",J382,0)</f>
        <v>0</v>
      </c>
      <c r="BF382" s="106">
        <f>IF(N382="snížená",J382,0)</f>
        <v>0</v>
      </c>
      <c r="BG382" s="106">
        <f>IF(N382="zákl. přenesená",J382,0)</f>
        <v>0</v>
      </c>
      <c r="BH382" s="106">
        <f>IF(N382="sníž. přenesená",J382,0)</f>
        <v>0</v>
      </c>
      <c r="BI382" s="106">
        <f>IF(N382="nulová",J382,0)</f>
        <v>0</v>
      </c>
      <c r="BJ382" s="11" t="s">
        <v>74</v>
      </c>
      <c r="BK382" s="106">
        <f>ROUND(I382*H382,2)</f>
        <v>0</v>
      </c>
      <c r="BL382" s="11" t="s">
        <v>122</v>
      </c>
      <c r="BM382" s="105" t="s">
        <v>987</v>
      </c>
    </row>
    <row r="383" spans="2:65" s="1" customFormat="1" x14ac:dyDescent="0.2">
      <c r="B383" s="26"/>
      <c r="D383" s="204" t="s">
        <v>125</v>
      </c>
      <c r="F383" s="205" t="s">
        <v>986</v>
      </c>
      <c r="I383" s="107"/>
      <c r="L383" s="26"/>
      <c r="M383" s="108"/>
      <c r="T383" s="46"/>
      <c r="AT383" s="11" t="s">
        <v>125</v>
      </c>
      <c r="AU383" s="11" t="s">
        <v>66</v>
      </c>
    </row>
    <row r="384" spans="2:65" s="1" customFormat="1" ht="24.2" customHeight="1" x14ac:dyDescent="0.2">
      <c r="B384" s="26"/>
      <c r="C384" s="199" t="s">
        <v>988</v>
      </c>
      <c r="D384" s="199" t="s">
        <v>118</v>
      </c>
      <c r="E384" s="200" t="s">
        <v>989</v>
      </c>
      <c r="F384" s="201" t="s">
        <v>990</v>
      </c>
      <c r="G384" s="202" t="s">
        <v>121</v>
      </c>
      <c r="H384" s="203">
        <v>3</v>
      </c>
      <c r="I384" s="99"/>
      <c r="J384" s="214">
        <f>ROUND(I384*H384,2)</f>
        <v>0</v>
      </c>
      <c r="K384" s="100"/>
      <c r="L384" s="26"/>
      <c r="M384" s="101" t="s">
        <v>3</v>
      </c>
      <c r="N384" s="102" t="s">
        <v>37</v>
      </c>
      <c r="P384" s="103">
        <f>O384*H384</f>
        <v>0</v>
      </c>
      <c r="Q384" s="103">
        <v>0</v>
      </c>
      <c r="R384" s="103">
        <f>Q384*H384</f>
        <v>0</v>
      </c>
      <c r="S384" s="103">
        <v>0</v>
      </c>
      <c r="T384" s="104">
        <f>S384*H384</f>
        <v>0</v>
      </c>
      <c r="AR384" s="105" t="s">
        <v>122</v>
      </c>
      <c r="AT384" s="105" t="s">
        <v>118</v>
      </c>
      <c r="AU384" s="105" t="s">
        <v>66</v>
      </c>
      <c r="AY384" s="11" t="s">
        <v>123</v>
      </c>
      <c r="BE384" s="106">
        <f>IF(N384="základní",J384,0)</f>
        <v>0</v>
      </c>
      <c r="BF384" s="106">
        <f>IF(N384="snížená",J384,0)</f>
        <v>0</v>
      </c>
      <c r="BG384" s="106">
        <f>IF(N384="zákl. přenesená",J384,0)</f>
        <v>0</v>
      </c>
      <c r="BH384" s="106">
        <f>IF(N384="sníž. přenesená",J384,0)</f>
        <v>0</v>
      </c>
      <c r="BI384" s="106">
        <f>IF(N384="nulová",J384,0)</f>
        <v>0</v>
      </c>
      <c r="BJ384" s="11" t="s">
        <v>74</v>
      </c>
      <c r="BK384" s="106">
        <f>ROUND(I384*H384,2)</f>
        <v>0</v>
      </c>
      <c r="BL384" s="11" t="s">
        <v>122</v>
      </c>
      <c r="BM384" s="105" t="s">
        <v>991</v>
      </c>
    </row>
    <row r="385" spans="2:65" s="1" customFormat="1" ht="19.5" x14ac:dyDescent="0.2">
      <c r="B385" s="26"/>
      <c r="D385" s="204" t="s">
        <v>125</v>
      </c>
      <c r="F385" s="205" t="s">
        <v>992</v>
      </c>
      <c r="I385" s="107"/>
      <c r="L385" s="26"/>
      <c r="M385" s="108"/>
      <c r="T385" s="46"/>
      <c r="AT385" s="11" t="s">
        <v>125</v>
      </c>
      <c r="AU385" s="11" t="s">
        <v>66</v>
      </c>
    </row>
    <row r="386" spans="2:65" s="1" customFormat="1" ht="24.2" customHeight="1" x14ac:dyDescent="0.2">
      <c r="B386" s="26"/>
      <c r="C386" s="207" t="s">
        <v>993</v>
      </c>
      <c r="D386" s="207" t="s">
        <v>140</v>
      </c>
      <c r="E386" s="208" t="s">
        <v>994</v>
      </c>
      <c r="F386" s="209" t="s">
        <v>995</v>
      </c>
      <c r="G386" s="210" t="s">
        <v>121</v>
      </c>
      <c r="H386" s="211">
        <v>3</v>
      </c>
      <c r="I386" s="109"/>
      <c r="J386" s="215">
        <f>ROUND(I386*H386,2)</f>
        <v>0</v>
      </c>
      <c r="K386" s="110"/>
      <c r="L386" s="111"/>
      <c r="M386" s="112" t="s">
        <v>3</v>
      </c>
      <c r="N386" s="113" t="s">
        <v>37</v>
      </c>
      <c r="P386" s="103">
        <f>O386*H386</f>
        <v>0</v>
      </c>
      <c r="Q386" s="103">
        <v>0</v>
      </c>
      <c r="R386" s="103">
        <f>Q386*H386</f>
        <v>0</v>
      </c>
      <c r="S386" s="103">
        <v>0</v>
      </c>
      <c r="T386" s="104">
        <f>S386*H386</f>
        <v>0</v>
      </c>
      <c r="AR386" s="105" t="s">
        <v>143</v>
      </c>
      <c r="AT386" s="105" t="s">
        <v>140</v>
      </c>
      <c r="AU386" s="105" t="s">
        <v>66</v>
      </c>
      <c r="AY386" s="11" t="s">
        <v>123</v>
      </c>
      <c r="BE386" s="106">
        <f>IF(N386="základní",J386,0)</f>
        <v>0</v>
      </c>
      <c r="BF386" s="106">
        <f>IF(N386="snížená",J386,0)</f>
        <v>0</v>
      </c>
      <c r="BG386" s="106">
        <f>IF(N386="zákl. přenesená",J386,0)</f>
        <v>0</v>
      </c>
      <c r="BH386" s="106">
        <f>IF(N386="sníž. přenesená",J386,0)</f>
        <v>0</v>
      </c>
      <c r="BI386" s="106">
        <f>IF(N386="nulová",J386,0)</f>
        <v>0</v>
      </c>
      <c r="BJ386" s="11" t="s">
        <v>74</v>
      </c>
      <c r="BK386" s="106">
        <f>ROUND(I386*H386,2)</f>
        <v>0</v>
      </c>
      <c r="BL386" s="11" t="s">
        <v>122</v>
      </c>
      <c r="BM386" s="105" t="s">
        <v>996</v>
      </c>
    </row>
    <row r="387" spans="2:65" s="1" customFormat="1" x14ac:dyDescent="0.2">
      <c r="B387" s="26"/>
      <c r="D387" s="204" t="s">
        <v>125</v>
      </c>
      <c r="F387" s="205" t="s">
        <v>995</v>
      </c>
      <c r="I387" s="107"/>
      <c r="L387" s="26"/>
      <c r="M387" s="108"/>
      <c r="T387" s="46"/>
      <c r="AT387" s="11" t="s">
        <v>125</v>
      </c>
      <c r="AU387" s="11" t="s">
        <v>66</v>
      </c>
    </row>
    <row r="388" spans="2:65" s="1" customFormat="1" ht="16.5" customHeight="1" x14ac:dyDescent="0.2">
      <c r="B388" s="26"/>
      <c r="C388" s="199" t="s">
        <v>997</v>
      </c>
      <c r="D388" s="199" t="s">
        <v>118</v>
      </c>
      <c r="E388" s="200" t="s">
        <v>420</v>
      </c>
      <c r="F388" s="201" t="s">
        <v>421</v>
      </c>
      <c r="G388" s="202" t="s">
        <v>260</v>
      </c>
      <c r="H388" s="203">
        <v>60</v>
      </c>
      <c r="I388" s="99"/>
      <c r="J388" s="214">
        <f>ROUND(I388*H388,2)</f>
        <v>0</v>
      </c>
      <c r="K388" s="100"/>
      <c r="L388" s="26"/>
      <c r="M388" s="101" t="s">
        <v>3</v>
      </c>
      <c r="N388" s="102" t="s">
        <v>37</v>
      </c>
      <c r="P388" s="103">
        <f>O388*H388</f>
        <v>0</v>
      </c>
      <c r="Q388" s="103">
        <v>0</v>
      </c>
      <c r="R388" s="103">
        <f>Q388*H388</f>
        <v>0</v>
      </c>
      <c r="S388" s="103">
        <v>0</v>
      </c>
      <c r="T388" s="104">
        <f>S388*H388</f>
        <v>0</v>
      </c>
      <c r="AR388" s="105" t="s">
        <v>122</v>
      </c>
      <c r="AT388" s="105" t="s">
        <v>118</v>
      </c>
      <c r="AU388" s="105" t="s">
        <v>66</v>
      </c>
      <c r="AY388" s="11" t="s">
        <v>123</v>
      </c>
      <c r="BE388" s="106">
        <f>IF(N388="základní",J388,0)</f>
        <v>0</v>
      </c>
      <c r="BF388" s="106">
        <f>IF(N388="snížená",J388,0)</f>
        <v>0</v>
      </c>
      <c r="BG388" s="106">
        <f>IF(N388="zákl. přenesená",J388,0)</f>
        <v>0</v>
      </c>
      <c r="BH388" s="106">
        <f>IF(N388="sníž. přenesená",J388,0)</f>
        <v>0</v>
      </c>
      <c r="BI388" s="106">
        <f>IF(N388="nulová",J388,0)</f>
        <v>0</v>
      </c>
      <c r="BJ388" s="11" t="s">
        <v>74</v>
      </c>
      <c r="BK388" s="106">
        <f>ROUND(I388*H388,2)</f>
        <v>0</v>
      </c>
      <c r="BL388" s="11" t="s">
        <v>122</v>
      </c>
      <c r="BM388" s="105" t="s">
        <v>998</v>
      </c>
    </row>
    <row r="389" spans="2:65" s="1" customFormat="1" ht="29.25" x14ac:dyDescent="0.2">
      <c r="B389" s="26"/>
      <c r="D389" s="204" t="s">
        <v>125</v>
      </c>
      <c r="F389" s="205" t="s">
        <v>423</v>
      </c>
      <c r="I389" s="107"/>
      <c r="L389" s="26"/>
      <c r="M389" s="108"/>
      <c r="T389" s="46"/>
      <c r="AT389" s="11" t="s">
        <v>125</v>
      </c>
      <c r="AU389" s="11" t="s">
        <v>66</v>
      </c>
    </row>
    <row r="390" spans="2:65" s="1" customFormat="1" ht="16.5" customHeight="1" x14ac:dyDescent="0.2">
      <c r="B390" s="26"/>
      <c r="C390" s="207" t="s">
        <v>999</v>
      </c>
      <c r="D390" s="207" t="s">
        <v>140</v>
      </c>
      <c r="E390" s="208" t="s">
        <v>425</v>
      </c>
      <c r="F390" s="209" t="s">
        <v>426</v>
      </c>
      <c r="G390" s="210" t="s">
        <v>427</v>
      </c>
      <c r="H390" s="211">
        <v>40</v>
      </c>
      <c r="I390" s="109"/>
      <c r="J390" s="215">
        <f>ROUND(I390*H390,2)</f>
        <v>0</v>
      </c>
      <c r="K390" s="110"/>
      <c r="L390" s="111"/>
      <c r="M390" s="112" t="s">
        <v>3</v>
      </c>
      <c r="N390" s="113" t="s">
        <v>37</v>
      </c>
      <c r="P390" s="103">
        <f>O390*H390</f>
        <v>0</v>
      </c>
      <c r="Q390" s="103">
        <v>0</v>
      </c>
      <c r="R390" s="103">
        <f>Q390*H390</f>
        <v>0</v>
      </c>
      <c r="S390" s="103">
        <v>0</v>
      </c>
      <c r="T390" s="104">
        <f>S390*H390</f>
        <v>0</v>
      </c>
      <c r="AR390" s="105" t="s">
        <v>143</v>
      </c>
      <c r="AT390" s="105" t="s">
        <v>140</v>
      </c>
      <c r="AU390" s="105" t="s">
        <v>66</v>
      </c>
      <c r="AY390" s="11" t="s">
        <v>123</v>
      </c>
      <c r="BE390" s="106">
        <f>IF(N390="základní",J390,0)</f>
        <v>0</v>
      </c>
      <c r="BF390" s="106">
        <f>IF(N390="snížená",J390,0)</f>
        <v>0</v>
      </c>
      <c r="BG390" s="106">
        <f>IF(N390="zákl. přenesená",J390,0)</f>
        <v>0</v>
      </c>
      <c r="BH390" s="106">
        <f>IF(N390="sníž. přenesená",J390,0)</f>
        <v>0</v>
      </c>
      <c r="BI390" s="106">
        <f>IF(N390="nulová",J390,0)</f>
        <v>0</v>
      </c>
      <c r="BJ390" s="11" t="s">
        <v>74</v>
      </c>
      <c r="BK390" s="106">
        <f>ROUND(I390*H390,2)</f>
        <v>0</v>
      </c>
      <c r="BL390" s="11" t="s">
        <v>122</v>
      </c>
      <c r="BM390" s="105" t="s">
        <v>1000</v>
      </c>
    </row>
    <row r="391" spans="2:65" s="1" customFormat="1" x14ac:dyDescent="0.2">
      <c r="B391" s="26"/>
      <c r="D391" s="204" t="s">
        <v>125</v>
      </c>
      <c r="F391" s="205" t="s">
        <v>426</v>
      </c>
      <c r="I391" s="107"/>
      <c r="L391" s="26"/>
      <c r="M391" s="108"/>
      <c r="T391" s="46"/>
      <c r="AT391" s="11" t="s">
        <v>125</v>
      </c>
      <c r="AU391" s="11" t="s">
        <v>66</v>
      </c>
    </row>
    <row r="392" spans="2:65" s="1" customFormat="1" ht="16.5" customHeight="1" x14ac:dyDescent="0.2">
      <c r="B392" s="26"/>
      <c r="C392" s="207" t="s">
        <v>1001</v>
      </c>
      <c r="D392" s="207" t="s">
        <v>140</v>
      </c>
      <c r="E392" s="208" t="s">
        <v>430</v>
      </c>
      <c r="F392" s="209" t="s">
        <v>431</v>
      </c>
      <c r="G392" s="210" t="s">
        <v>427</v>
      </c>
      <c r="H392" s="211">
        <v>20</v>
      </c>
      <c r="I392" s="109"/>
      <c r="J392" s="215">
        <f>ROUND(I392*H392,2)</f>
        <v>0</v>
      </c>
      <c r="K392" s="110"/>
      <c r="L392" s="111"/>
      <c r="M392" s="112" t="s">
        <v>3</v>
      </c>
      <c r="N392" s="113" t="s">
        <v>37</v>
      </c>
      <c r="P392" s="103">
        <f>O392*H392</f>
        <v>0</v>
      </c>
      <c r="Q392" s="103">
        <v>0</v>
      </c>
      <c r="R392" s="103">
        <f>Q392*H392</f>
        <v>0</v>
      </c>
      <c r="S392" s="103">
        <v>0</v>
      </c>
      <c r="T392" s="104">
        <f>S392*H392</f>
        <v>0</v>
      </c>
      <c r="AR392" s="105" t="s">
        <v>143</v>
      </c>
      <c r="AT392" s="105" t="s">
        <v>140</v>
      </c>
      <c r="AU392" s="105" t="s">
        <v>66</v>
      </c>
      <c r="AY392" s="11" t="s">
        <v>123</v>
      </c>
      <c r="BE392" s="106">
        <f>IF(N392="základní",J392,0)</f>
        <v>0</v>
      </c>
      <c r="BF392" s="106">
        <f>IF(N392="snížená",J392,0)</f>
        <v>0</v>
      </c>
      <c r="BG392" s="106">
        <f>IF(N392="zákl. přenesená",J392,0)</f>
        <v>0</v>
      </c>
      <c r="BH392" s="106">
        <f>IF(N392="sníž. přenesená",J392,0)</f>
        <v>0</v>
      </c>
      <c r="BI392" s="106">
        <f>IF(N392="nulová",J392,0)</f>
        <v>0</v>
      </c>
      <c r="BJ392" s="11" t="s">
        <v>74</v>
      </c>
      <c r="BK392" s="106">
        <f>ROUND(I392*H392,2)</f>
        <v>0</v>
      </c>
      <c r="BL392" s="11" t="s">
        <v>122</v>
      </c>
      <c r="BM392" s="105" t="s">
        <v>1002</v>
      </c>
    </row>
    <row r="393" spans="2:65" s="1" customFormat="1" x14ac:dyDescent="0.2">
      <c r="B393" s="26"/>
      <c r="D393" s="204" t="s">
        <v>125</v>
      </c>
      <c r="F393" s="205" t="s">
        <v>431</v>
      </c>
      <c r="I393" s="107"/>
      <c r="L393" s="26"/>
      <c r="M393" s="108"/>
      <c r="T393" s="46"/>
      <c r="AT393" s="11" t="s">
        <v>125</v>
      </c>
      <c r="AU393" s="11" t="s">
        <v>66</v>
      </c>
    </row>
    <row r="394" spans="2:65" s="1" customFormat="1" ht="16.5" customHeight="1" x14ac:dyDescent="0.2">
      <c r="B394" s="26"/>
      <c r="C394" s="199" t="s">
        <v>1003</v>
      </c>
      <c r="D394" s="199" t="s">
        <v>118</v>
      </c>
      <c r="E394" s="200" t="s">
        <v>434</v>
      </c>
      <c r="F394" s="201" t="s">
        <v>435</v>
      </c>
      <c r="G394" s="202" t="s">
        <v>121</v>
      </c>
      <c r="H394" s="203">
        <v>15</v>
      </c>
      <c r="I394" s="99"/>
      <c r="J394" s="214">
        <f>ROUND(I394*H394,2)</f>
        <v>0</v>
      </c>
      <c r="K394" s="100"/>
      <c r="L394" s="26"/>
      <c r="M394" s="101" t="s">
        <v>3</v>
      </c>
      <c r="N394" s="102" t="s">
        <v>37</v>
      </c>
      <c r="P394" s="103">
        <f>O394*H394</f>
        <v>0</v>
      </c>
      <c r="Q394" s="103">
        <v>0</v>
      </c>
      <c r="R394" s="103">
        <f>Q394*H394</f>
        <v>0</v>
      </c>
      <c r="S394" s="103">
        <v>0</v>
      </c>
      <c r="T394" s="104">
        <f>S394*H394</f>
        <v>0</v>
      </c>
      <c r="AR394" s="105" t="s">
        <v>122</v>
      </c>
      <c r="AT394" s="105" t="s">
        <v>118</v>
      </c>
      <c r="AU394" s="105" t="s">
        <v>66</v>
      </c>
      <c r="AY394" s="11" t="s">
        <v>123</v>
      </c>
      <c r="BE394" s="106">
        <f>IF(N394="základní",J394,0)</f>
        <v>0</v>
      </c>
      <c r="BF394" s="106">
        <f>IF(N394="snížená",J394,0)</f>
        <v>0</v>
      </c>
      <c r="BG394" s="106">
        <f>IF(N394="zákl. přenesená",J394,0)</f>
        <v>0</v>
      </c>
      <c r="BH394" s="106">
        <f>IF(N394="sníž. přenesená",J394,0)</f>
        <v>0</v>
      </c>
      <c r="BI394" s="106">
        <f>IF(N394="nulová",J394,0)</f>
        <v>0</v>
      </c>
      <c r="BJ394" s="11" t="s">
        <v>74</v>
      </c>
      <c r="BK394" s="106">
        <f>ROUND(I394*H394,2)</f>
        <v>0</v>
      </c>
      <c r="BL394" s="11" t="s">
        <v>122</v>
      </c>
      <c r="BM394" s="105" t="s">
        <v>1004</v>
      </c>
    </row>
    <row r="395" spans="2:65" s="1" customFormat="1" x14ac:dyDescent="0.2">
      <c r="B395" s="26"/>
      <c r="D395" s="204" t="s">
        <v>125</v>
      </c>
      <c r="F395" s="205" t="s">
        <v>435</v>
      </c>
      <c r="I395" s="107"/>
      <c r="L395" s="26"/>
      <c r="M395" s="108"/>
      <c r="T395" s="46"/>
      <c r="AT395" s="11" t="s">
        <v>125</v>
      </c>
      <c r="AU395" s="11" t="s">
        <v>66</v>
      </c>
    </row>
    <row r="396" spans="2:65" s="1" customFormat="1" ht="16.5" customHeight="1" x14ac:dyDescent="0.2">
      <c r="B396" s="26"/>
      <c r="C396" s="207" t="s">
        <v>1005</v>
      </c>
      <c r="D396" s="207" t="s">
        <v>140</v>
      </c>
      <c r="E396" s="208" t="s">
        <v>438</v>
      </c>
      <c r="F396" s="209" t="s">
        <v>439</v>
      </c>
      <c r="G396" s="210" t="s">
        <v>121</v>
      </c>
      <c r="H396" s="211">
        <v>15</v>
      </c>
      <c r="I396" s="109"/>
      <c r="J396" s="215">
        <f>ROUND(I396*H396,2)</f>
        <v>0</v>
      </c>
      <c r="K396" s="110"/>
      <c r="L396" s="111"/>
      <c r="M396" s="112" t="s">
        <v>3</v>
      </c>
      <c r="N396" s="113" t="s">
        <v>37</v>
      </c>
      <c r="P396" s="103">
        <f>O396*H396</f>
        <v>0</v>
      </c>
      <c r="Q396" s="103">
        <v>0</v>
      </c>
      <c r="R396" s="103">
        <f>Q396*H396</f>
        <v>0</v>
      </c>
      <c r="S396" s="103">
        <v>0</v>
      </c>
      <c r="T396" s="104">
        <f>S396*H396</f>
        <v>0</v>
      </c>
      <c r="AR396" s="105" t="s">
        <v>143</v>
      </c>
      <c r="AT396" s="105" t="s">
        <v>140</v>
      </c>
      <c r="AU396" s="105" t="s">
        <v>66</v>
      </c>
      <c r="AY396" s="11" t="s">
        <v>123</v>
      </c>
      <c r="BE396" s="106">
        <f>IF(N396="základní",J396,0)</f>
        <v>0</v>
      </c>
      <c r="BF396" s="106">
        <f>IF(N396="snížená",J396,0)</f>
        <v>0</v>
      </c>
      <c r="BG396" s="106">
        <f>IF(N396="zákl. přenesená",J396,0)</f>
        <v>0</v>
      </c>
      <c r="BH396" s="106">
        <f>IF(N396="sníž. přenesená",J396,0)</f>
        <v>0</v>
      </c>
      <c r="BI396" s="106">
        <f>IF(N396="nulová",J396,0)</f>
        <v>0</v>
      </c>
      <c r="BJ396" s="11" t="s">
        <v>74</v>
      </c>
      <c r="BK396" s="106">
        <f>ROUND(I396*H396,2)</f>
        <v>0</v>
      </c>
      <c r="BL396" s="11" t="s">
        <v>122</v>
      </c>
      <c r="BM396" s="105" t="s">
        <v>1006</v>
      </c>
    </row>
    <row r="397" spans="2:65" s="1" customFormat="1" x14ac:dyDescent="0.2">
      <c r="B397" s="26"/>
      <c r="D397" s="204" t="s">
        <v>125</v>
      </c>
      <c r="F397" s="205" t="s">
        <v>439</v>
      </c>
      <c r="I397" s="107"/>
      <c r="L397" s="26"/>
      <c r="M397" s="108"/>
      <c r="T397" s="46"/>
      <c r="AT397" s="11" t="s">
        <v>125</v>
      </c>
      <c r="AU397" s="11" t="s">
        <v>66</v>
      </c>
    </row>
    <row r="398" spans="2:65" s="1" customFormat="1" ht="16.5" customHeight="1" x14ac:dyDescent="0.2">
      <c r="B398" s="26"/>
      <c r="C398" s="199" t="s">
        <v>1007</v>
      </c>
      <c r="D398" s="199" t="s">
        <v>118</v>
      </c>
      <c r="E398" s="200" t="s">
        <v>442</v>
      </c>
      <c r="F398" s="201" t="s">
        <v>443</v>
      </c>
      <c r="G398" s="202" t="s">
        <v>121</v>
      </c>
      <c r="H398" s="203">
        <v>3</v>
      </c>
      <c r="I398" s="99"/>
      <c r="J398" s="214">
        <f>ROUND(I398*H398,2)</f>
        <v>0</v>
      </c>
      <c r="K398" s="100"/>
      <c r="L398" s="26"/>
      <c r="M398" s="101" t="s">
        <v>3</v>
      </c>
      <c r="N398" s="102" t="s">
        <v>37</v>
      </c>
      <c r="P398" s="103">
        <f>O398*H398</f>
        <v>0</v>
      </c>
      <c r="Q398" s="103">
        <v>0</v>
      </c>
      <c r="R398" s="103">
        <f>Q398*H398</f>
        <v>0</v>
      </c>
      <c r="S398" s="103">
        <v>0</v>
      </c>
      <c r="T398" s="104">
        <f>S398*H398</f>
        <v>0</v>
      </c>
      <c r="AR398" s="105" t="s">
        <v>122</v>
      </c>
      <c r="AT398" s="105" t="s">
        <v>118</v>
      </c>
      <c r="AU398" s="105" t="s">
        <v>66</v>
      </c>
      <c r="AY398" s="11" t="s">
        <v>123</v>
      </c>
      <c r="BE398" s="106">
        <f>IF(N398="základní",J398,0)</f>
        <v>0</v>
      </c>
      <c r="BF398" s="106">
        <f>IF(N398="snížená",J398,0)</f>
        <v>0</v>
      </c>
      <c r="BG398" s="106">
        <f>IF(N398="zákl. přenesená",J398,0)</f>
        <v>0</v>
      </c>
      <c r="BH398" s="106">
        <f>IF(N398="sníž. přenesená",J398,0)</f>
        <v>0</v>
      </c>
      <c r="BI398" s="106">
        <f>IF(N398="nulová",J398,0)</f>
        <v>0</v>
      </c>
      <c r="BJ398" s="11" t="s">
        <v>74</v>
      </c>
      <c r="BK398" s="106">
        <f>ROUND(I398*H398,2)</f>
        <v>0</v>
      </c>
      <c r="BL398" s="11" t="s">
        <v>122</v>
      </c>
      <c r="BM398" s="105" t="s">
        <v>1008</v>
      </c>
    </row>
    <row r="399" spans="2:65" s="1" customFormat="1" x14ac:dyDescent="0.2">
      <c r="B399" s="26"/>
      <c r="D399" s="204" t="s">
        <v>125</v>
      </c>
      <c r="F399" s="205" t="s">
        <v>443</v>
      </c>
      <c r="I399" s="107"/>
      <c r="L399" s="26"/>
      <c r="M399" s="108"/>
      <c r="T399" s="46"/>
      <c r="AT399" s="11" t="s">
        <v>125</v>
      </c>
      <c r="AU399" s="11" t="s">
        <v>66</v>
      </c>
    </row>
    <row r="400" spans="2:65" s="1" customFormat="1" ht="16.5" customHeight="1" x14ac:dyDescent="0.2">
      <c r="B400" s="26"/>
      <c r="C400" s="207" t="s">
        <v>1009</v>
      </c>
      <c r="D400" s="207" t="s">
        <v>140</v>
      </c>
      <c r="E400" s="208" t="s">
        <v>446</v>
      </c>
      <c r="F400" s="209" t="s">
        <v>447</v>
      </c>
      <c r="G400" s="210" t="s">
        <v>121</v>
      </c>
      <c r="H400" s="211">
        <v>3</v>
      </c>
      <c r="I400" s="109"/>
      <c r="J400" s="215">
        <f>ROUND(I400*H400,2)</f>
        <v>0</v>
      </c>
      <c r="K400" s="110"/>
      <c r="L400" s="111"/>
      <c r="M400" s="112" t="s">
        <v>3</v>
      </c>
      <c r="N400" s="113" t="s">
        <v>37</v>
      </c>
      <c r="P400" s="103">
        <f>O400*H400</f>
        <v>0</v>
      </c>
      <c r="Q400" s="103">
        <v>0</v>
      </c>
      <c r="R400" s="103">
        <f>Q400*H400</f>
        <v>0</v>
      </c>
      <c r="S400" s="103">
        <v>0</v>
      </c>
      <c r="T400" s="104">
        <f>S400*H400</f>
        <v>0</v>
      </c>
      <c r="AR400" s="105" t="s">
        <v>143</v>
      </c>
      <c r="AT400" s="105" t="s">
        <v>140</v>
      </c>
      <c r="AU400" s="105" t="s">
        <v>66</v>
      </c>
      <c r="AY400" s="11" t="s">
        <v>123</v>
      </c>
      <c r="BE400" s="106">
        <f>IF(N400="základní",J400,0)</f>
        <v>0</v>
      </c>
      <c r="BF400" s="106">
        <f>IF(N400="snížená",J400,0)</f>
        <v>0</v>
      </c>
      <c r="BG400" s="106">
        <f>IF(N400="zákl. přenesená",J400,0)</f>
        <v>0</v>
      </c>
      <c r="BH400" s="106">
        <f>IF(N400="sníž. přenesená",J400,0)</f>
        <v>0</v>
      </c>
      <c r="BI400" s="106">
        <f>IF(N400="nulová",J400,0)</f>
        <v>0</v>
      </c>
      <c r="BJ400" s="11" t="s">
        <v>74</v>
      </c>
      <c r="BK400" s="106">
        <f>ROUND(I400*H400,2)</f>
        <v>0</v>
      </c>
      <c r="BL400" s="11" t="s">
        <v>122</v>
      </c>
      <c r="BM400" s="105" t="s">
        <v>1010</v>
      </c>
    </row>
    <row r="401" spans="2:65" s="1" customFormat="1" x14ac:dyDescent="0.2">
      <c r="B401" s="26"/>
      <c r="D401" s="204" t="s">
        <v>125</v>
      </c>
      <c r="F401" s="205" t="s">
        <v>447</v>
      </c>
      <c r="I401" s="107"/>
      <c r="L401" s="26"/>
      <c r="M401" s="108"/>
      <c r="T401" s="46"/>
      <c r="AT401" s="11" t="s">
        <v>125</v>
      </c>
      <c r="AU401" s="11" t="s">
        <v>66</v>
      </c>
    </row>
    <row r="402" spans="2:65" s="1" customFormat="1" ht="21.75" customHeight="1" x14ac:dyDescent="0.2">
      <c r="B402" s="26"/>
      <c r="C402" s="199" t="s">
        <v>1011</v>
      </c>
      <c r="D402" s="199" t="s">
        <v>118</v>
      </c>
      <c r="E402" s="200" t="s">
        <v>1012</v>
      </c>
      <c r="F402" s="201" t="s">
        <v>1013</v>
      </c>
      <c r="G402" s="202" t="s">
        <v>121</v>
      </c>
      <c r="H402" s="203">
        <v>2</v>
      </c>
      <c r="I402" s="99"/>
      <c r="J402" s="214">
        <f>ROUND(I402*H402,2)</f>
        <v>0</v>
      </c>
      <c r="K402" s="100"/>
      <c r="L402" s="26"/>
      <c r="M402" s="101" t="s">
        <v>3</v>
      </c>
      <c r="N402" s="102" t="s">
        <v>37</v>
      </c>
      <c r="P402" s="103">
        <f>O402*H402</f>
        <v>0</v>
      </c>
      <c r="Q402" s="103">
        <v>0</v>
      </c>
      <c r="R402" s="103">
        <f>Q402*H402</f>
        <v>0</v>
      </c>
      <c r="S402" s="103">
        <v>0</v>
      </c>
      <c r="T402" s="104">
        <f>S402*H402</f>
        <v>0</v>
      </c>
      <c r="AR402" s="105" t="s">
        <v>122</v>
      </c>
      <c r="AT402" s="105" t="s">
        <v>118</v>
      </c>
      <c r="AU402" s="105" t="s">
        <v>66</v>
      </c>
      <c r="AY402" s="11" t="s">
        <v>123</v>
      </c>
      <c r="BE402" s="106">
        <f>IF(N402="základní",J402,0)</f>
        <v>0</v>
      </c>
      <c r="BF402" s="106">
        <f>IF(N402="snížená",J402,0)</f>
        <v>0</v>
      </c>
      <c r="BG402" s="106">
        <f>IF(N402="zákl. přenesená",J402,0)</f>
        <v>0</v>
      </c>
      <c r="BH402" s="106">
        <f>IF(N402="sníž. přenesená",J402,0)</f>
        <v>0</v>
      </c>
      <c r="BI402" s="106">
        <f>IF(N402="nulová",J402,0)</f>
        <v>0</v>
      </c>
      <c r="BJ402" s="11" t="s">
        <v>74</v>
      </c>
      <c r="BK402" s="106">
        <f>ROUND(I402*H402,2)</f>
        <v>0</v>
      </c>
      <c r="BL402" s="11" t="s">
        <v>122</v>
      </c>
      <c r="BM402" s="105" t="s">
        <v>1014</v>
      </c>
    </row>
    <row r="403" spans="2:65" s="1" customFormat="1" x14ac:dyDescent="0.2">
      <c r="B403" s="26"/>
      <c r="D403" s="204" t="s">
        <v>125</v>
      </c>
      <c r="F403" s="205" t="s">
        <v>1013</v>
      </c>
      <c r="I403" s="107"/>
      <c r="L403" s="26"/>
      <c r="M403" s="108"/>
      <c r="T403" s="46"/>
      <c r="AT403" s="11" t="s">
        <v>125</v>
      </c>
      <c r="AU403" s="11" t="s">
        <v>66</v>
      </c>
    </row>
    <row r="404" spans="2:65" s="1" customFormat="1" ht="19.5" x14ac:dyDescent="0.2">
      <c r="B404" s="26"/>
      <c r="D404" s="204" t="s">
        <v>127</v>
      </c>
      <c r="F404" s="206" t="s">
        <v>1015</v>
      </c>
      <c r="I404" s="107"/>
      <c r="L404" s="26"/>
      <c r="M404" s="108"/>
      <c r="T404" s="46"/>
      <c r="AT404" s="11" t="s">
        <v>127</v>
      </c>
      <c r="AU404" s="11" t="s">
        <v>66</v>
      </c>
    </row>
    <row r="405" spans="2:65" s="1" customFormat="1" ht="16.5" customHeight="1" x14ac:dyDescent="0.2">
      <c r="B405" s="26"/>
      <c r="C405" s="207" t="s">
        <v>1016</v>
      </c>
      <c r="D405" s="207" t="s">
        <v>140</v>
      </c>
      <c r="E405" s="208" t="s">
        <v>1017</v>
      </c>
      <c r="F405" s="209" t="s">
        <v>1018</v>
      </c>
      <c r="G405" s="210" t="s">
        <v>121</v>
      </c>
      <c r="H405" s="211">
        <v>2</v>
      </c>
      <c r="I405" s="109"/>
      <c r="J405" s="215">
        <f>ROUND(I405*H405,2)</f>
        <v>0</v>
      </c>
      <c r="K405" s="110"/>
      <c r="L405" s="111"/>
      <c r="M405" s="112" t="s">
        <v>3</v>
      </c>
      <c r="N405" s="113" t="s">
        <v>37</v>
      </c>
      <c r="P405" s="103">
        <f>O405*H405</f>
        <v>0</v>
      </c>
      <c r="Q405" s="103">
        <v>0</v>
      </c>
      <c r="R405" s="103">
        <f>Q405*H405</f>
        <v>0</v>
      </c>
      <c r="S405" s="103">
        <v>0</v>
      </c>
      <c r="T405" s="104">
        <f>S405*H405</f>
        <v>0</v>
      </c>
      <c r="AR405" s="105" t="s">
        <v>143</v>
      </c>
      <c r="AT405" s="105" t="s">
        <v>140</v>
      </c>
      <c r="AU405" s="105" t="s">
        <v>66</v>
      </c>
      <c r="AY405" s="11" t="s">
        <v>123</v>
      </c>
      <c r="BE405" s="106">
        <f>IF(N405="základní",J405,0)</f>
        <v>0</v>
      </c>
      <c r="BF405" s="106">
        <f>IF(N405="snížená",J405,0)</f>
        <v>0</v>
      </c>
      <c r="BG405" s="106">
        <f>IF(N405="zákl. přenesená",J405,0)</f>
        <v>0</v>
      </c>
      <c r="BH405" s="106">
        <f>IF(N405="sníž. přenesená",J405,0)</f>
        <v>0</v>
      </c>
      <c r="BI405" s="106">
        <f>IF(N405="nulová",J405,0)</f>
        <v>0</v>
      </c>
      <c r="BJ405" s="11" t="s">
        <v>74</v>
      </c>
      <c r="BK405" s="106">
        <f>ROUND(I405*H405,2)</f>
        <v>0</v>
      </c>
      <c r="BL405" s="11" t="s">
        <v>122</v>
      </c>
      <c r="BM405" s="105" t="s">
        <v>1019</v>
      </c>
    </row>
    <row r="406" spans="2:65" s="1" customFormat="1" x14ac:dyDescent="0.2">
      <c r="B406" s="26"/>
      <c r="D406" s="204" t="s">
        <v>125</v>
      </c>
      <c r="F406" s="205" t="s">
        <v>1018</v>
      </c>
      <c r="I406" s="107"/>
      <c r="L406" s="26"/>
      <c r="M406" s="108"/>
      <c r="T406" s="46"/>
      <c r="AT406" s="11" t="s">
        <v>125</v>
      </c>
      <c r="AU406" s="11" t="s">
        <v>66</v>
      </c>
    </row>
    <row r="407" spans="2:65" s="1" customFormat="1" ht="19.5" x14ac:dyDescent="0.2">
      <c r="B407" s="26"/>
      <c r="D407" s="204" t="s">
        <v>127</v>
      </c>
      <c r="F407" s="206" t="s">
        <v>1015</v>
      </c>
      <c r="I407" s="107"/>
      <c r="L407" s="26"/>
      <c r="M407" s="108"/>
      <c r="T407" s="46"/>
      <c r="AT407" s="11" t="s">
        <v>127</v>
      </c>
      <c r="AU407" s="11" t="s">
        <v>66</v>
      </c>
    </row>
    <row r="408" spans="2:65" s="1" customFormat="1" ht="24.2" customHeight="1" x14ac:dyDescent="0.2">
      <c r="B408" s="26"/>
      <c r="C408" s="199" t="s">
        <v>1020</v>
      </c>
      <c r="D408" s="199" t="s">
        <v>118</v>
      </c>
      <c r="E408" s="200" t="s">
        <v>450</v>
      </c>
      <c r="F408" s="201" t="s">
        <v>451</v>
      </c>
      <c r="G408" s="202" t="s">
        <v>121</v>
      </c>
      <c r="H408" s="203">
        <v>1</v>
      </c>
      <c r="I408" s="99"/>
      <c r="J408" s="214">
        <f>ROUND(I408*H408,2)</f>
        <v>0</v>
      </c>
      <c r="K408" s="100"/>
      <c r="L408" s="26"/>
      <c r="M408" s="101" t="s">
        <v>3</v>
      </c>
      <c r="N408" s="102" t="s">
        <v>37</v>
      </c>
      <c r="P408" s="103">
        <f>O408*H408</f>
        <v>0</v>
      </c>
      <c r="Q408" s="103">
        <v>0</v>
      </c>
      <c r="R408" s="103">
        <f>Q408*H408</f>
        <v>0</v>
      </c>
      <c r="S408" s="103">
        <v>0</v>
      </c>
      <c r="T408" s="104">
        <f>S408*H408</f>
        <v>0</v>
      </c>
      <c r="AR408" s="105" t="s">
        <v>122</v>
      </c>
      <c r="AT408" s="105" t="s">
        <v>118</v>
      </c>
      <c r="AU408" s="105" t="s">
        <v>66</v>
      </c>
      <c r="AY408" s="11" t="s">
        <v>123</v>
      </c>
      <c r="BE408" s="106">
        <f>IF(N408="základní",J408,0)</f>
        <v>0</v>
      </c>
      <c r="BF408" s="106">
        <f>IF(N408="snížená",J408,0)</f>
        <v>0</v>
      </c>
      <c r="BG408" s="106">
        <f>IF(N408="zákl. přenesená",J408,0)</f>
        <v>0</v>
      </c>
      <c r="BH408" s="106">
        <f>IF(N408="sníž. přenesená",J408,0)</f>
        <v>0</v>
      </c>
      <c r="BI408" s="106">
        <f>IF(N408="nulová",J408,0)</f>
        <v>0</v>
      </c>
      <c r="BJ408" s="11" t="s">
        <v>74</v>
      </c>
      <c r="BK408" s="106">
        <f>ROUND(I408*H408,2)</f>
        <v>0</v>
      </c>
      <c r="BL408" s="11" t="s">
        <v>122</v>
      </c>
      <c r="BM408" s="105" t="s">
        <v>1021</v>
      </c>
    </row>
    <row r="409" spans="2:65" s="1" customFormat="1" ht="29.25" x14ac:dyDescent="0.2">
      <c r="B409" s="26"/>
      <c r="D409" s="204" t="s">
        <v>125</v>
      </c>
      <c r="F409" s="205" t="s">
        <v>453</v>
      </c>
      <c r="I409" s="107"/>
      <c r="L409" s="26"/>
      <c r="M409" s="108"/>
      <c r="T409" s="46"/>
      <c r="AT409" s="11" t="s">
        <v>125</v>
      </c>
      <c r="AU409" s="11" t="s">
        <v>66</v>
      </c>
    </row>
    <row r="410" spans="2:65" s="1" customFormat="1" ht="21.75" customHeight="1" x14ac:dyDescent="0.2">
      <c r="B410" s="26"/>
      <c r="C410" s="199" t="s">
        <v>1022</v>
      </c>
      <c r="D410" s="199" t="s">
        <v>118</v>
      </c>
      <c r="E410" s="200" t="s">
        <v>455</v>
      </c>
      <c r="F410" s="201" t="s">
        <v>456</v>
      </c>
      <c r="G410" s="202" t="s">
        <v>121</v>
      </c>
      <c r="H410" s="203">
        <v>10</v>
      </c>
      <c r="I410" s="99"/>
      <c r="J410" s="214">
        <f>ROUND(I410*H410,2)</f>
        <v>0</v>
      </c>
      <c r="K410" s="100"/>
      <c r="L410" s="26"/>
      <c r="M410" s="101" t="s">
        <v>3</v>
      </c>
      <c r="N410" s="102" t="s">
        <v>37</v>
      </c>
      <c r="P410" s="103">
        <f>O410*H410</f>
        <v>0</v>
      </c>
      <c r="Q410" s="103">
        <v>0</v>
      </c>
      <c r="R410" s="103">
        <f>Q410*H410</f>
        <v>0</v>
      </c>
      <c r="S410" s="103">
        <v>0</v>
      </c>
      <c r="T410" s="104">
        <f>S410*H410</f>
        <v>0</v>
      </c>
      <c r="AR410" s="105" t="s">
        <v>122</v>
      </c>
      <c r="AT410" s="105" t="s">
        <v>118</v>
      </c>
      <c r="AU410" s="105" t="s">
        <v>66</v>
      </c>
      <c r="AY410" s="11" t="s">
        <v>123</v>
      </c>
      <c r="BE410" s="106">
        <f>IF(N410="základní",J410,0)</f>
        <v>0</v>
      </c>
      <c r="BF410" s="106">
        <f>IF(N410="snížená",J410,0)</f>
        <v>0</v>
      </c>
      <c r="BG410" s="106">
        <f>IF(N410="zákl. přenesená",J410,0)</f>
        <v>0</v>
      </c>
      <c r="BH410" s="106">
        <f>IF(N410="sníž. přenesená",J410,0)</f>
        <v>0</v>
      </c>
      <c r="BI410" s="106">
        <f>IF(N410="nulová",J410,0)</f>
        <v>0</v>
      </c>
      <c r="BJ410" s="11" t="s">
        <v>74</v>
      </c>
      <c r="BK410" s="106">
        <f>ROUND(I410*H410,2)</f>
        <v>0</v>
      </c>
      <c r="BL410" s="11" t="s">
        <v>122</v>
      </c>
      <c r="BM410" s="105" t="s">
        <v>1023</v>
      </c>
    </row>
    <row r="411" spans="2:65" s="1" customFormat="1" x14ac:dyDescent="0.2">
      <c r="B411" s="26"/>
      <c r="D411" s="204" t="s">
        <v>125</v>
      </c>
      <c r="F411" s="205" t="s">
        <v>456</v>
      </c>
      <c r="I411" s="107"/>
      <c r="L411" s="26"/>
      <c r="M411" s="108"/>
      <c r="T411" s="46"/>
      <c r="AT411" s="11" t="s">
        <v>125</v>
      </c>
      <c r="AU411" s="11" t="s">
        <v>66</v>
      </c>
    </row>
    <row r="412" spans="2:65" s="1" customFormat="1" ht="33" customHeight="1" x14ac:dyDescent="0.2">
      <c r="B412" s="26"/>
      <c r="C412" s="199" t="s">
        <v>1024</v>
      </c>
      <c r="D412" s="199" t="s">
        <v>118</v>
      </c>
      <c r="E412" s="200" t="s">
        <v>459</v>
      </c>
      <c r="F412" s="201" t="s">
        <v>460</v>
      </c>
      <c r="G412" s="202" t="s">
        <v>121</v>
      </c>
      <c r="H412" s="203">
        <v>1</v>
      </c>
      <c r="I412" s="99"/>
      <c r="J412" s="214">
        <f>ROUND(I412*H412,2)</f>
        <v>0</v>
      </c>
      <c r="K412" s="100"/>
      <c r="L412" s="26"/>
      <c r="M412" s="101" t="s">
        <v>3</v>
      </c>
      <c r="N412" s="102" t="s">
        <v>37</v>
      </c>
      <c r="P412" s="103">
        <f>O412*H412</f>
        <v>0</v>
      </c>
      <c r="Q412" s="103">
        <v>0</v>
      </c>
      <c r="R412" s="103">
        <f>Q412*H412</f>
        <v>0</v>
      </c>
      <c r="S412" s="103">
        <v>0</v>
      </c>
      <c r="T412" s="104">
        <f>S412*H412</f>
        <v>0</v>
      </c>
      <c r="AR412" s="105" t="s">
        <v>122</v>
      </c>
      <c r="AT412" s="105" t="s">
        <v>118</v>
      </c>
      <c r="AU412" s="105" t="s">
        <v>66</v>
      </c>
      <c r="AY412" s="11" t="s">
        <v>123</v>
      </c>
      <c r="BE412" s="106">
        <f>IF(N412="základní",J412,0)</f>
        <v>0</v>
      </c>
      <c r="BF412" s="106">
        <f>IF(N412="snížená",J412,0)</f>
        <v>0</v>
      </c>
      <c r="BG412" s="106">
        <f>IF(N412="zákl. přenesená",J412,0)</f>
        <v>0</v>
      </c>
      <c r="BH412" s="106">
        <f>IF(N412="sníž. přenesená",J412,0)</f>
        <v>0</v>
      </c>
      <c r="BI412" s="106">
        <f>IF(N412="nulová",J412,0)</f>
        <v>0</v>
      </c>
      <c r="BJ412" s="11" t="s">
        <v>74</v>
      </c>
      <c r="BK412" s="106">
        <f>ROUND(I412*H412,2)</f>
        <v>0</v>
      </c>
      <c r="BL412" s="11" t="s">
        <v>122</v>
      </c>
      <c r="BM412" s="105" t="s">
        <v>1025</v>
      </c>
    </row>
    <row r="413" spans="2:65" s="1" customFormat="1" ht="39" x14ac:dyDescent="0.2">
      <c r="B413" s="26"/>
      <c r="D413" s="204" t="s">
        <v>125</v>
      </c>
      <c r="F413" s="205" t="s">
        <v>462</v>
      </c>
      <c r="I413" s="107"/>
      <c r="L413" s="26"/>
      <c r="M413" s="108"/>
      <c r="T413" s="46"/>
      <c r="AT413" s="11" t="s">
        <v>125</v>
      </c>
      <c r="AU413" s="11" t="s">
        <v>66</v>
      </c>
    </row>
    <row r="414" spans="2:65" s="1" customFormat="1" ht="24.2" customHeight="1" x14ac:dyDescent="0.2">
      <c r="B414" s="26"/>
      <c r="C414" s="199" t="s">
        <v>1026</v>
      </c>
      <c r="D414" s="199" t="s">
        <v>118</v>
      </c>
      <c r="E414" s="200" t="s">
        <v>464</v>
      </c>
      <c r="F414" s="201" t="s">
        <v>465</v>
      </c>
      <c r="G414" s="202" t="s">
        <v>121</v>
      </c>
      <c r="H414" s="203">
        <v>10</v>
      </c>
      <c r="I414" s="99"/>
      <c r="J414" s="214">
        <f>ROUND(I414*H414,2)</f>
        <v>0</v>
      </c>
      <c r="K414" s="100"/>
      <c r="L414" s="26"/>
      <c r="M414" s="101" t="s">
        <v>3</v>
      </c>
      <c r="N414" s="102" t="s">
        <v>37</v>
      </c>
      <c r="P414" s="103">
        <f>O414*H414</f>
        <v>0</v>
      </c>
      <c r="Q414" s="103">
        <v>0</v>
      </c>
      <c r="R414" s="103">
        <f>Q414*H414</f>
        <v>0</v>
      </c>
      <c r="S414" s="103">
        <v>0</v>
      </c>
      <c r="T414" s="104">
        <f>S414*H414</f>
        <v>0</v>
      </c>
      <c r="AR414" s="105" t="s">
        <v>122</v>
      </c>
      <c r="AT414" s="105" t="s">
        <v>118</v>
      </c>
      <c r="AU414" s="105" t="s">
        <v>66</v>
      </c>
      <c r="AY414" s="11" t="s">
        <v>123</v>
      </c>
      <c r="BE414" s="106">
        <f>IF(N414="základní",J414,0)</f>
        <v>0</v>
      </c>
      <c r="BF414" s="106">
        <f>IF(N414="snížená",J414,0)</f>
        <v>0</v>
      </c>
      <c r="BG414" s="106">
        <f>IF(N414="zákl. přenesená",J414,0)</f>
        <v>0</v>
      </c>
      <c r="BH414" s="106">
        <f>IF(N414="sníž. přenesená",J414,0)</f>
        <v>0</v>
      </c>
      <c r="BI414" s="106">
        <f>IF(N414="nulová",J414,0)</f>
        <v>0</v>
      </c>
      <c r="BJ414" s="11" t="s">
        <v>74</v>
      </c>
      <c r="BK414" s="106">
        <f>ROUND(I414*H414,2)</f>
        <v>0</v>
      </c>
      <c r="BL414" s="11" t="s">
        <v>122</v>
      </c>
      <c r="BM414" s="105" t="s">
        <v>1027</v>
      </c>
    </row>
    <row r="415" spans="2:65" s="1" customFormat="1" ht="19.5" x14ac:dyDescent="0.2">
      <c r="B415" s="26"/>
      <c r="D415" s="204" t="s">
        <v>125</v>
      </c>
      <c r="F415" s="205" t="s">
        <v>465</v>
      </c>
      <c r="I415" s="107"/>
      <c r="L415" s="26"/>
      <c r="M415" s="108"/>
      <c r="T415" s="46"/>
      <c r="AT415" s="11" t="s">
        <v>125</v>
      </c>
      <c r="AU415" s="11" t="s">
        <v>66</v>
      </c>
    </row>
    <row r="416" spans="2:65" s="1" customFormat="1" ht="16.5" customHeight="1" x14ac:dyDescent="0.2">
      <c r="B416" s="26"/>
      <c r="C416" s="199" t="s">
        <v>1028</v>
      </c>
      <c r="D416" s="199" t="s">
        <v>118</v>
      </c>
      <c r="E416" s="200" t="s">
        <v>468</v>
      </c>
      <c r="F416" s="201" t="s">
        <v>469</v>
      </c>
      <c r="G416" s="202" t="s">
        <v>121</v>
      </c>
      <c r="H416" s="203">
        <v>1</v>
      </c>
      <c r="I416" s="99"/>
      <c r="J416" s="214">
        <f>ROUND(I416*H416,2)</f>
        <v>0</v>
      </c>
      <c r="K416" s="100"/>
      <c r="L416" s="26"/>
      <c r="M416" s="101" t="s">
        <v>3</v>
      </c>
      <c r="N416" s="102" t="s">
        <v>37</v>
      </c>
      <c r="P416" s="103">
        <f>O416*H416</f>
        <v>0</v>
      </c>
      <c r="Q416" s="103">
        <v>0</v>
      </c>
      <c r="R416" s="103">
        <f>Q416*H416</f>
        <v>0</v>
      </c>
      <c r="S416" s="103">
        <v>0</v>
      </c>
      <c r="T416" s="104">
        <f>S416*H416</f>
        <v>0</v>
      </c>
      <c r="AR416" s="105" t="s">
        <v>122</v>
      </c>
      <c r="AT416" s="105" t="s">
        <v>118</v>
      </c>
      <c r="AU416" s="105" t="s">
        <v>66</v>
      </c>
      <c r="AY416" s="11" t="s">
        <v>123</v>
      </c>
      <c r="BE416" s="106">
        <f>IF(N416="základní",J416,0)</f>
        <v>0</v>
      </c>
      <c r="BF416" s="106">
        <f>IF(N416="snížená",J416,0)</f>
        <v>0</v>
      </c>
      <c r="BG416" s="106">
        <f>IF(N416="zákl. přenesená",J416,0)</f>
        <v>0</v>
      </c>
      <c r="BH416" s="106">
        <f>IF(N416="sníž. přenesená",J416,0)</f>
        <v>0</v>
      </c>
      <c r="BI416" s="106">
        <f>IF(N416="nulová",J416,0)</f>
        <v>0</v>
      </c>
      <c r="BJ416" s="11" t="s">
        <v>74</v>
      </c>
      <c r="BK416" s="106">
        <f>ROUND(I416*H416,2)</f>
        <v>0</v>
      </c>
      <c r="BL416" s="11" t="s">
        <v>122</v>
      </c>
      <c r="BM416" s="105" t="s">
        <v>1029</v>
      </c>
    </row>
    <row r="417" spans="2:65" s="1" customFormat="1" ht="19.5" x14ac:dyDescent="0.2">
      <c r="B417" s="26"/>
      <c r="D417" s="204" t="s">
        <v>125</v>
      </c>
      <c r="F417" s="205" t="s">
        <v>471</v>
      </c>
      <c r="I417" s="107"/>
      <c r="L417" s="26"/>
      <c r="M417" s="108"/>
      <c r="T417" s="46"/>
      <c r="AT417" s="11" t="s">
        <v>125</v>
      </c>
      <c r="AU417" s="11" t="s">
        <v>66</v>
      </c>
    </row>
    <row r="418" spans="2:65" s="1" customFormat="1" ht="24.2" customHeight="1" x14ac:dyDescent="0.2">
      <c r="B418" s="26"/>
      <c r="C418" s="199" t="s">
        <v>1030</v>
      </c>
      <c r="D418" s="199" t="s">
        <v>118</v>
      </c>
      <c r="E418" s="200" t="s">
        <v>473</v>
      </c>
      <c r="F418" s="201" t="s">
        <v>474</v>
      </c>
      <c r="G418" s="202" t="s">
        <v>121</v>
      </c>
      <c r="H418" s="203">
        <v>1</v>
      </c>
      <c r="I418" s="99"/>
      <c r="J418" s="214">
        <f>ROUND(I418*H418,2)</f>
        <v>0</v>
      </c>
      <c r="K418" s="100"/>
      <c r="L418" s="26"/>
      <c r="M418" s="101" t="s">
        <v>3</v>
      </c>
      <c r="N418" s="102" t="s">
        <v>37</v>
      </c>
      <c r="P418" s="103">
        <f>O418*H418</f>
        <v>0</v>
      </c>
      <c r="Q418" s="103">
        <v>0</v>
      </c>
      <c r="R418" s="103">
        <f>Q418*H418</f>
        <v>0</v>
      </c>
      <c r="S418" s="103">
        <v>0</v>
      </c>
      <c r="T418" s="104">
        <f>S418*H418</f>
        <v>0</v>
      </c>
      <c r="AR418" s="105" t="s">
        <v>122</v>
      </c>
      <c r="AT418" s="105" t="s">
        <v>118</v>
      </c>
      <c r="AU418" s="105" t="s">
        <v>66</v>
      </c>
      <c r="AY418" s="11" t="s">
        <v>123</v>
      </c>
      <c r="BE418" s="106">
        <f>IF(N418="základní",J418,0)</f>
        <v>0</v>
      </c>
      <c r="BF418" s="106">
        <f>IF(N418="snížená",J418,0)</f>
        <v>0</v>
      </c>
      <c r="BG418" s="106">
        <f>IF(N418="zákl. přenesená",J418,0)</f>
        <v>0</v>
      </c>
      <c r="BH418" s="106">
        <f>IF(N418="sníž. přenesená",J418,0)</f>
        <v>0</v>
      </c>
      <c r="BI418" s="106">
        <f>IF(N418="nulová",J418,0)</f>
        <v>0</v>
      </c>
      <c r="BJ418" s="11" t="s">
        <v>74</v>
      </c>
      <c r="BK418" s="106">
        <f>ROUND(I418*H418,2)</f>
        <v>0</v>
      </c>
      <c r="BL418" s="11" t="s">
        <v>122</v>
      </c>
      <c r="BM418" s="105" t="s">
        <v>1031</v>
      </c>
    </row>
    <row r="419" spans="2:65" s="1" customFormat="1" ht="39" x14ac:dyDescent="0.2">
      <c r="B419" s="26"/>
      <c r="D419" s="204" t="s">
        <v>125</v>
      </c>
      <c r="F419" s="205" t="s">
        <v>476</v>
      </c>
      <c r="I419" s="107"/>
      <c r="L419" s="26"/>
      <c r="M419" s="108"/>
      <c r="T419" s="46"/>
      <c r="AT419" s="11" t="s">
        <v>125</v>
      </c>
      <c r="AU419" s="11" t="s">
        <v>66</v>
      </c>
    </row>
    <row r="420" spans="2:65" s="1" customFormat="1" ht="16.5" customHeight="1" x14ac:dyDescent="0.2">
      <c r="B420" s="26"/>
      <c r="C420" s="199" t="s">
        <v>1032</v>
      </c>
      <c r="D420" s="199" t="s">
        <v>118</v>
      </c>
      <c r="E420" s="200" t="s">
        <v>478</v>
      </c>
      <c r="F420" s="201" t="s">
        <v>479</v>
      </c>
      <c r="G420" s="202" t="s">
        <v>121</v>
      </c>
      <c r="H420" s="203">
        <v>1</v>
      </c>
      <c r="I420" s="99"/>
      <c r="J420" s="214">
        <f>ROUND(I420*H420,2)</f>
        <v>0</v>
      </c>
      <c r="K420" s="100"/>
      <c r="L420" s="26"/>
      <c r="M420" s="101" t="s">
        <v>3</v>
      </c>
      <c r="N420" s="102" t="s">
        <v>37</v>
      </c>
      <c r="P420" s="103">
        <f>O420*H420</f>
        <v>0</v>
      </c>
      <c r="Q420" s="103">
        <v>0</v>
      </c>
      <c r="R420" s="103">
        <f>Q420*H420</f>
        <v>0</v>
      </c>
      <c r="S420" s="103">
        <v>0</v>
      </c>
      <c r="T420" s="104">
        <f>S420*H420</f>
        <v>0</v>
      </c>
      <c r="AR420" s="105" t="s">
        <v>122</v>
      </c>
      <c r="AT420" s="105" t="s">
        <v>118</v>
      </c>
      <c r="AU420" s="105" t="s">
        <v>66</v>
      </c>
      <c r="AY420" s="11" t="s">
        <v>123</v>
      </c>
      <c r="BE420" s="106">
        <f>IF(N420="základní",J420,0)</f>
        <v>0</v>
      </c>
      <c r="BF420" s="106">
        <f>IF(N420="snížená",J420,0)</f>
        <v>0</v>
      </c>
      <c r="BG420" s="106">
        <f>IF(N420="zákl. přenesená",J420,0)</f>
        <v>0</v>
      </c>
      <c r="BH420" s="106">
        <f>IF(N420="sníž. přenesená",J420,0)</f>
        <v>0</v>
      </c>
      <c r="BI420" s="106">
        <f>IF(N420="nulová",J420,0)</f>
        <v>0</v>
      </c>
      <c r="BJ420" s="11" t="s">
        <v>74</v>
      </c>
      <c r="BK420" s="106">
        <f>ROUND(I420*H420,2)</f>
        <v>0</v>
      </c>
      <c r="BL420" s="11" t="s">
        <v>122</v>
      </c>
      <c r="BM420" s="105" t="s">
        <v>1033</v>
      </c>
    </row>
    <row r="421" spans="2:65" s="1" customFormat="1" ht="19.5" x14ac:dyDescent="0.2">
      <c r="B421" s="26"/>
      <c r="D421" s="204" t="s">
        <v>125</v>
      </c>
      <c r="F421" s="205" t="s">
        <v>481</v>
      </c>
      <c r="I421" s="107"/>
      <c r="L421" s="26"/>
      <c r="M421" s="108"/>
      <c r="T421" s="46"/>
      <c r="AT421" s="11" t="s">
        <v>125</v>
      </c>
      <c r="AU421" s="11" t="s">
        <v>66</v>
      </c>
    </row>
    <row r="422" spans="2:65" s="1" customFormat="1" ht="16.5" customHeight="1" x14ac:dyDescent="0.2">
      <c r="B422" s="26"/>
      <c r="C422" s="199" t="s">
        <v>1034</v>
      </c>
      <c r="D422" s="199" t="s">
        <v>118</v>
      </c>
      <c r="E422" s="200" t="s">
        <v>483</v>
      </c>
      <c r="F422" s="201" t="s">
        <v>484</v>
      </c>
      <c r="G422" s="202" t="s">
        <v>485</v>
      </c>
      <c r="H422" s="203">
        <v>60</v>
      </c>
      <c r="I422" s="99"/>
      <c r="J422" s="214">
        <f>ROUND(I422*H422,2)</f>
        <v>0</v>
      </c>
      <c r="K422" s="100"/>
      <c r="L422" s="26"/>
      <c r="M422" s="101" t="s">
        <v>3</v>
      </c>
      <c r="N422" s="102" t="s">
        <v>37</v>
      </c>
      <c r="P422" s="103">
        <f>O422*H422</f>
        <v>0</v>
      </c>
      <c r="Q422" s="103">
        <v>0</v>
      </c>
      <c r="R422" s="103">
        <f>Q422*H422</f>
        <v>0</v>
      </c>
      <c r="S422" s="103">
        <v>0</v>
      </c>
      <c r="T422" s="104">
        <f>S422*H422</f>
        <v>0</v>
      </c>
      <c r="AR422" s="105" t="s">
        <v>122</v>
      </c>
      <c r="AT422" s="105" t="s">
        <v>118</v>
      </c>
      <c r="AU422" s="105" t="s">
        <v>66</v>
      </c>
      <c r="AY422" s="11" t="s">
        <v>123</v>
      </c>
      <c r="BE422" s="106">
        <f>IF(N422="základní",J422,0)</f>
        <v>0</v>
      </c>
      <c r="BF422" s="106">
        <f>IF(N422="snížená",J422,0)</f>
        <v>0</v>
      </c>
      <c r="BG422" s="106">
        <f>IF(N422="zákl. přenesená",J422,0)</f>
        <v>0</v>
      </c>
      <c r="BH422" s="106">
        <f>IF(N422="sníž. přenesená",J422,0)</f>
        <v>0</v>
      </c>
      <c r="BI422" s="106">
        <f>IF(N422="nulová",J422,0)</f>
        <v>0</v>
      </c>
      <c r="BJ422" s="11" t="s">
        <v>74</v>
      </c>
      <c r="BK422" s="106">
        <f>ROUND(I422*H422,2)</f>
        <v>0</v>
      </c>
      <c r="BL422" s="11" t="s">
        <v>122</v>
      </c>
      <c r="BM422" s="105" t="s">
        <v>1035</v>
      </c>
    </row>
    <row r="423" spans="2:65" s="1" customFormat="1" ht="19.5" x14ac:dyDescent="0.2">
      <c r="B423" s="26"/>
      <c r="D423" s="204" t="s">
        <v>125</v>
      </c>
      <c r="F423" s="205" t="s">
        <v>487</v>
      </c>
      <c r="I423" s="107"/>
      <c r="L423" s="26"/>
      <c r="M423" s="108"/>
      <c r="T423" s="46"/>
      <c r="AT423" s="11" t="s">
        <v>125</v>
      </c>
      <c r="AU423" s="11" t="s">
        <v>66</v>
      </c>
    </row>
    <row r="424" spans="2:65" s="1" customFormat="1" ht="16.5" customHeight="1" x14ac:dyDescent="0.2">
      <c r="B424" s="26"/>
      <c r="C424" s="199" t="s">
        <v>1036</v>
      </c>
      <c r="D424" s="199" t="s">
        <v>118</v>
      </c>
      <c r="E424" s="200" t="s">
        <v>489</v>
      </c>
      <c r="F424" s="201" t="s">
        <v>490</v>
      </c>
      <c r="G424" s="202" t="s">
        <v>485</v>
      </c>
      <c r="H424" s="203">
        <v>40</v>
      </c>
      <c r="I424" s="99"/>
      <c r="J424" s="214">
        <f>ROUND(I424*H424,2)</f>
        <v>0</v>
      </c>
      <c r="K424" s="100"/>
      <c r="L424" s="26"/>
      <c r="M424" s="101" t="s">
        <v>3</v>
      </c>
      <c r="N424" s="102" t="s">
        <v>37</v>
      </c>
      <c r="P424" s="103">
        <f>O424*H424</f>
        <v>0</v>
      </c>
      <c r="Q424" s="103">
        <v>0</v>
      </c>
      <c r="R424" s="103">
        <f>Q424*H424</f>
        <v>0</v>
      </c>
      <c r="S424" s="103">
        <v>0</v>
      </c>
      <c r="T424" s="104">
        <f>S424*H424</f>
        <v>0</v>
      </c>
      <c r="AR424" s="105" t="s">
        <v>122</v>
      </c>
      <c r="AT424" s="105" t="s">
        <v>118</v>
      </c>
      <c r="AU424" s="105" t="s">
        <v>66</v>
      </c>
      <c r="AY424" s="11" t="s">
        <v>123</v>
      </c>
      <c r="BE424" s="106">
        <f>IF(N424="základní",J424,0)</f>
        <v>0</v>
      </c>
      <c r="BF424" s="106">
        <f>IF(N424="snížená",J424,0)</f>
        <v>0</v>
      </c>
      <c r="BG424" s="106">
        <f>IF(N424="zákl. přenesená",J424,0)</f>
        <v>0</v>
      </c>
      <c r="BH424" s="106">
        <f>IF(N424="sníž. přenesená",J424,0)</f>
        <v>0</v>
      </c>
      <c r="BI424" s="106">
        <f>IF(N424="nulová",J424,0)</f>
        <v>0</v>
      </c>
      <c r="BJ424" s="11" t="s">
        <v>74</v>
      </c>
      <c r="BK424" s="106">
        <f>ROUND(I424*H424,2)</f>
        <v>0</v>
      </c>
      <c r="BL424" s="11" t="s">
        <v>122</v>
      </c>
      <c r="BM424" s="105" t="s">
        <v>1037</v>
      </c>
    </row>
    <row r="425" spans="2:65" s="1" customFormat="1" ht="29.25" x14ac:dyDescent="0.2">
      <c r="B425" s="26"/>
      <c r="D425" s="204" t="s">
        <v>125</v>
      </c>
      <c r="F425" s="205" t="s">
        <v>492</v>
      </c>
      <c r="I425" s="107"/>
      <c r="L425" s="26"/>
      <c r="M425" s="108"/>
      <c r="T425" s="46"/>
      <c r="AT425" s="11" t="s">
        <v>125</v>
      </c>
      <c r="AU425" s="11" t="s">
        <v>66</v>
      </c>
    </row>
    <row r="426" spans="2:65" s="1" customFormat="1" ht="16.5" customHeight="1" x14ac:dyDescent="0.2">
      <c r="B426" s="26"/>
      <c r="C426" s="199" t="s">
        <v>1038</v>
      </c>
      <c r="D426" s="199" t="s">
        <v>118</v>
      </c>
      <c r="E426" s="200" t="s">
        <v>494</v>
      </c>
      <c r="F426" s="201" t="s">
        <v>495</v>
      </c>
      <c r="G426" s="202" t="s">
        <v>485</v>
      </c>
      <c r="H426" s="203">
        <v>40</v>
      </c>
      <c r="I426" s="99"/>
      <c r="J426" s="214">
        <f>ROUND(I426*H426,2)</f>
        <v>0</v>
      </c>
      <c r="K426" s="100"/>
      <c r="L426" s="26"/>
      <c r="M426" s="101" t="s">
        <v>3</v>
      </c>
      <c r="N426" s="102" t="s">
        <v>37</v>
      </c>
      <c r="P426" s="103">
        <f>O426*H426</f>
        <v>0</v>
      </c>
      <c r="Q426" s="103">
        <v>0</v>
      </c>
      <c r="R426" s="103">
        <f>Q426*H426</f>
        <v>0</v>
      </c>
      <c r="S426" s="103">
        <v>0</v>
      </c>
      <c r="T426" s="104">
        <f>S426*H426</f>
        <v>0</v>
      </c>
      <c r="AR426" s="105" t="s">
        <v>122</v>
      </c>
      <c r="AT426" s="105" t="s">
        <v>118</v>
      </c>
      <c r="AU426" s="105" t="s">
        <v>66</v>
      </c>
      <c r="AY426" s="11" t="s">
        <v>123</v>
      </c>
      <c r="BE426" s="106">
        <f>IF(N426="základní",J426,0)</f>
        <v>0</v>
      </c>
      <c r="BF426" s="106">
        <f>IF(N426="snížená",J426,0)</f>
        <v>0</v>
      </c>
      <c r="BG426" s="106">
        <f>IF(N426="zákl. přenesená",J426,0)</f>
        <v>0</v>
      </c>
      <c r="BH426" s="106">
        <f>IF(N426="sníž. přenesená",J426,0)</f>
        <v>0</v>
      </c>
      <c r="BI426" s="106">
        <f>IF(N426="nulová",J426,0)</f>
        <v>0</v>
      </c>
      <c r="BJ426" s="11" t="s">
        <v>74</v>
      </c>
      <c r="BK426" s="106">
        <f>ROUND(I426*H426,2)</f>
        <v>0</v>
      </c>
      <c r="BL426" s="11" t="s">
        <v>122</v>
      </c>
      <c r="BM426" s="105" t="s">
        <v>1039</v>
      </c>
    </row>
    <row r="427" spans="2:65" s="1" customFormat="1" x14ac:dyDescent="0.2">
      <c r="B427" s="26"/>
      <c r="D427" s="204" t="s">
        <v>125</v>
      </c>
      <c r="F427" s="205" t="s">
        <v>497</v>
      </c>
      <c r="I427" s="107"/>
      <c r="L427" s="26"/>
      <c r="M427" s="114"/>
      <c r="N427" s="115"/>
      <c r="O427" s="115"/>
      <c r="P427" s="115"/>
      <c r="Q427" s="115"/>
      <c r="R427" s="115"/>
      <c r="S427" s="115"/>
      <c r="T427" s="116"/>
      <c r="AT427" s="11" t="s">
        <v>125</v>
      </c>
      <c r="AU427" s="11" t="s">
        <v>66</v>
      </c>
    </row>
    <row r="428" spans="2:65" s="1" customFormat="1" ht="6.95" customHeight="1" x14ac:dyDescent="0.2">
      <c r="B428" s="35"/>
      <c r="C428" s="36"/>
      <c r="D428" s="36"/>
      <c r="E428" s="36"/>
      <c r="F428" s="36"/>
      <c r="G428" s="36"/>
      <c r="H428" s="36"/>
      <c r="I428" s="36"/>
      <c r="J428" s="36"/>
      <c r="K428" s="36"/>
      <c r="L428" s="26"/>
    </row>
  </sheetData>
  <sheetProtection algorithmName="SHA-512" hashValue="TL1w9U0Cfih2YuYCOl/teUl17en6UFelYxCa4sxXTIK9dKIcnE6uFbpbn4HuGgtr0J9JAmiw1+mAZlknYNoRTw==" saltValue="pyuB0JRaXG1vOKM7Ly6/Nw==" spinCount="100000" sheet="1" objects="1" scenarios="1"/>
  <autoFilter ref="C78:K427" xr:uid="{00000000-0009-0000-0000-000005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3"/>
  <sheetViews>
    <sheetView showGridLines="0" workbookViewId="0">
      <selection activeCell="J142" sqref="J14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8" t="s">
        <v>6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1" t="s">
        <v>91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76</v>
      </c>
    </row>
    <row r="4" spans="2:46" ht="24.95" customHeight="1" x14ac:dyDescent="0.2">
      <c r="B4" s="14"/>
      <c r="D4" s="15" t="s">
        <v>98</v>
      </c>
      <c r="L4" s="14"/>
      <c r="M4" s="78" t="s">
        <v>11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21" t="s">
        <v>16</v>
      </c>
      <c r="L6" s="14"/>
    </row>
    <row r="7" spans="2:46" ht="16.5" customHeight="1" x14ac:dyDescent="0.2">
      <c r="B7" s="14"/>
      <c r="E7" s="258" t="str">
        <f>'Rekapitulace stavby'!K6</f>
        <v>Oprava osvětlení v žst. Kasejovice a žst Blatná</v>
      </c>
      <c r="F7" s="259"/>
      <c r="G7" s="259"/>
      <c r="H7" s="259"/>
      <c r="L7" s="14"/>
    </row>
    <row r="8" spans="2:46" s="1" customFormat="1" ht="12" customHeight="1" x14ac:dyDescent="0.2">
      <c r="B8" s="26"/>
      <c r="D8" s="21" t="s">
        <v>99</v>
      </c>
      <c r="L8" s="26"/>
    </row>
    <row r="9" spans="2:46" s="1" customFormat="1" ht="16.5" customHeight="1" x14ac:dyDescent="0.2">
      <c r="B9" s="26"/>
      <c r="E9" s="241" t="s">
        <v>1040</v>
      </c>
      <c r="F9" s="257"/>
      <c r="G9" s="257"/>
      <c r="H9" s="257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1" t="s">
        <v>17</v>
      </c>
      <c r="F11" s="19" t="s">
        <v>3</v>
      </c>
      <c r="I11" s="21" t="s">
        <v>18</v>
      </c>
      <c r="J11" s="19" t="s">
        <v>3</v>
      </c>
      <c r="L11" s="26"/>
    </row>
    <row r="12" spans="2:46" s="1" customFormat="1" ht="12" customHeight="1" x14ac:dyDescent="0.2">
      <c r="B12" s="26"/>
      <c r="D12" s="21" t="s">
        <v>19</v>
      </c>
      <c r="F12" s="19" t="s">
        <v>1278</v>
      </c>
      <c r="I12" s="21" t="s">
        <v>21</v>
      </c>
      <c r="J12" s="43">
        <f>'Rekapitulace stavby'!AN8</f>
        <v>0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1" t="s">
        <v>22</v>
      </c>
      <c r="I14" s="21" t="s">
        <v>23</v>
      </c>
      <c r="J14" s="19">
        <v>70994234</v>
      </c>
      <c r="L14" s="26"/>
    </row>
    <row r="15" spans="2:46" s="1" customFormat="1" ht="18" customHeight="1" x14ac:dyDescent="0.2">
      <c r="B15" s="26"/>
      <c r="E15" s="19" t="s">
        <v>1277</v>
      </c>
      <c r="I15" s="21" t="s">
        <v>24</v>
      </c>
      <c r="J15" s="19" t="s">
        <v>1276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1" t="s">
        <v>1275</v>
      </c>
      <c r="I17" s="21" t="s">
        <v>23</v>
      </c>
      <c r="J17" s="22" t="str">
        <f>'Rekapitulace stavby'!AN13</f>
        <v>Vyplň údaj</v>
      </c>
      <c r="L17" s="26"/>
    </row>
    <row r="18" spans="2:12" s="1" customFormat="1" ht="18" customHeight="1" x14ac:dyDescent="0.2">
      <c r="B18" s="26"/>
      <c r="E18" s="260" t="str">
        <f>'Rekapitulace stavby'!E14</f>
        <v>Vyplň údaj</v>
      </c>
      <c r="F18" s="230"/>
      <c r="G18" s="230"/>
      <c r="H18" s="230"/>
      <c r="I18" s="21" t="s">
        <v>24</v>
      </c>
      <c r="J18" s="22" t="str">
        <f>'Rekapitulace stavby'!AN14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1"/>
      <c r="I20" s="21"/>
      <c r="J20" s="19" t="str">
        <f>IF('Rekapitulace stavby'!AN16="","",'Rekapitulace stavby'!AN16)</f>
        <v/>
      </c>
      <c r="L20" s="26"/>
    </row>
    <row r="21" spans="2:12" s="1" customFormat="1" ht="18" customHeight="1" x14ac:dyDescent="0.2">
      <c r="B21" s="26"/>
      <c r="E21" s="19" t="str">
        <f>IF('Rekapitulace stavby'!E17="","",'Rekapitulace stavby'!E17)</f>
        <v xml:space="preserve"> </v>
      </c>
      <c r="I21" s="21"/>
      <c r="J21" s="19" t="str">
        <f>IF('Rekapitulace stavby'!AN17="","",'Rekapitulace stavby'!AN17)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1"/>
      <c r="I23" s="21"/>
      <c r="J23" s="19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9" t="str">
        <f>IF('Rekapitulace stavby'!E20="","",'Rekapitulace stavby'!E20)</f>
        <v xml:space="preserve"> </v>
      </c>
      <c r="I24" s="21"/>
      <c r="J24" s="19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1" t="s">
        <v>31</v>
      </c>
      <c r="L26" s="26"/>
    </row>
    <row r="27" spans="2:12" s="7" customFormat="1" ht="16.5" customHeight="1" x14ac:dyDescent="0.2">
      <c r="B27" s="79"/>
      <c r="E27" s="235" t="s">
        <v>3</v>
      </c>
      <c r="F27" s="235"/>
      <c r="G27" s="235"/>
      <c r="H27" s="235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0" t="s">
        <v>32</v>
      </c>
      <c r="J30" s="56">
        <f>ROUND(J79,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 x14ac:dyDescent="0.2">
      <c r="B33" s="26"/>
      <c r="D33" s="81" t="s">
        <v>36</v>
      </c>
      <c r="E33" s="21" t="s">
        <v>37</v>
      </c>
      <c r="F33" s="82">
        <f>ROUND((SUM(BE79:BE142)),  2)</f>
        <v>0</v>
      </c>
      <c r="I33" s="83">
        <v>0.21</v>
      </c>
      <c r="J33" s="82">
        <f>ROUND(((SUM(BE79:BE142))*I33),  2)</f>
        <v>0</v>
      </c>
      <c r="L33" s="26"/>
    </row>
    <row r="34" spans="2:12" s="1" customFormat="1" ht="14.45" customHeight="1" x14ac:dyDescent="0.2">
      <c r="B34" s="26"/>
      <c r="E34" s="21" t="s">
        <v>38</v>
      </c>
      <c r="F34" s="82">
        <f>ROUND((SUM(BF79:BF142)),  2)</f>
        <v>0</v>
      </c>
      <c r="I34" s="83">
        <v>0.15</v>
      </c>
      <c r="J34" s="82">
        <f>ROUND(((SUM(BF79:BF142))*I34),  2)</f>
        <v>0</v>
      </c>
      <c r="L34" s="26"/>
    </row>
    <row r="35" spans="2:12" s="1" customFormat="1" ht="14.45" hidden="1" customHeight="1" x14ac:dyDescent="0.2">
      <c r="B35" s="26"/>
      <c r="E35" s="21" t="s">
        <v>39</v>
      </c>
      <c r="F35" s="82">
        <f>ROUND((SUM(BG79:BG142)),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 x14ac:dyDescent="0.2">
      <c r="B36" s="26"/>
      <c r="E36" s="21" t="s">
        <v>40</v>
      </c>
      <c r="F36" s="82">
        <f>ROUND((SUM(BH79:BH142)),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 x14ac:dyDescent="0.2">
      <c r="B37" s="26"/>
      <c r="E37" s="21" t="s">
        <v>41</v>
      </c>
      <c r="F37" s="82">
        <f>ROUND((SUM(BI79:BI142)),  2)</f>
        <v>0</v>
      </c>
      <c r="I37" s="83">
        <v>0</v>
      </c>
      <c r="J37" s="82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42</v>
      </c>
      <c r="E39" s="47"/>
      <c r="F39" s="47"/>
      <c r="G39" s="86" t="s">
        <v>43</v>
      </c>
      <c r="H39" s="87" t="s">
        <v>44</v>
      </c>
      <c r="I39" s="47"/>
      <c r="J39" s="88">
        <f>SUM(J30:J37)</f>
        <v>0</v>
      </c>
      <c r="K39" s="89"/>
      <c r="L39" s="26"/>
    </row>
    <row r="40" spans="2:12" s="1" customFormat="1" ht="14.45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 x14ac:dyDescent="0.2">
      <c r="B45" s="26"/>
      <c r="C45" s="15" t="s">
        <v>101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1" t="s">
        <v>16</v>
      </c>
      <c r="L47" s="26"/>
    </row>
    <row r="48" spans="2:12" s="1" customFormat="1" ht="16.5" customHeight="1" x14ac:dyDescent="0.2">
      <c r="B48" s="26"/>
      <c r="E48" s="258" t="str">
        <f>E7</f>
        <v>Oprava osvětlení v žst. Kasejovice a žst Blatná</v>
      </c>
      <c r="F48" s="259"/>
      <c r="G48" s="259"/>
      <c r="H48" s="259"/>
      <c r="L48" s="26"/>
    </row>
    <row r="49" spans="2:47" s="1" customFormat="1" ht="12" customHeight="1" x14ac:dyDescent="0.2">
      <c r="B49" s="26"/>
      <c r="C49" s="21" t="s">
        <v>99</v>
      </c>
      <c r="L49" s="26"/>
    </row>
    <row r="50" spans="2:47" s="1" customFormat="1" ht="16.5" customHeight="1" x14ac:dyDescent="0.2">
      <c r="B50" s="26"/>
      <c r="E50" s="241" t="str">
        <f>E9</f>
        <v>06 - žst- Blatná - Zemní práce</v>
      </c>
      <c r="F50" s="257"/>
      <c r="G50" s="257"/>
      <c r="H50" s="257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1" t="s">
        <v>19</v>
      </c>
      <c r="F52" s="19" t="str">
        <f>F12</f>
        <v>trať 191 dle JŘ, TÚ Blatná - Nepomuk</v>
      </c>
      <c r="I52" s="21" t="s">
        <v>21</v>
      </c>
      <c r="J52" s="43">
        <f>IF(J12="","",J12)</f>
        <v>0</v>
      </c>
      <c r="L52" s="26"/>
    </row>
    <row r="53" spans="2:47" s="1" customFormat="1" ht="6.95" customHeight="1" x14ac:dyDescent="0.2">
      <c r="B53" s="26"/>
      <c r="L53" s="26"/>
    </row>
    <row r="54" spans="2:47" s="1" customFormat="1" ht="15.2" customHeight="1" x14ac:dyDescent="0.2">
      <c r="B54" s="26"/>
      <c r="C54" s="21" t="s">
        <v>22</v>
      </c>
      <c r="F54" s="19" t="str">
        <f>E15</f>
        <v>Správa železnic, státní organizace, Oblastní ředitelství Plzeň</v>
      </c>
      <c r="I54" s="21" t="s">
        <v>27</v>
      </c>
      <c r="J54" s="24" t="str">
        <f>E21</f>
        <v xml:space="preserve"> </v>
      </c>
      <c r="L54" s="26"/>
    </row>
    <row r="55" spans="2:47" s="1" customFormat="1" ht="15.2" customHeight="1" x14ac:dyDescent="0.2">
      <c r="B55" s="26"/>
      <c r="C55" s="21" t="s">
        <v>25</v>
      </c>
      <c r="F55" s="19" t="str">
        <f>IF(E18="","",E18)</f>
        <v>Vyplň údaj</v>
      </c>
      <c r="I55" s="21" t="s">
        <v>30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102</v>
      </c>
      <c r="D57" s="84"/>
      <c r="E57" s="84"/>
      <c r="F57" s="84"/>
      <c r="G57" s="84"/>
      <c r="H57" s="84"/>
      <c r="I57" s="84"/>
      <c r="J57" s="91" t="s">
        <v>103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64</v>
      </c>
      <c r="J59" s="56">
        <f>J79</f>
        <v>0</v>
      </c>
      <c r="L59" s="26"/>
      <c r="AU59" s="11" t="s">
        <v>104</v>
      </c>
    </row>
    <row r="60" spans="2:47" s="1" customFormat="1" ht="21.75" customHeight="1" x14ac:dyDescent="0.2">
      <c r="B60" s="26"/>
      <c r="L60" s="26"/>
    </row>
    <row r="61" spans="2:47" s="1" customFormat="1" ht="6.95" customHeight="1" x14ac:dyDescent="0.2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6"/>
    </row>
    <row r="65" spans="2:65" s="1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6"/>
    </row>
    <row r="66" spans="2:65" s="1" customFormat="1" ht="24.95" customHeight="1" x14ac:dyDescent="0.2">
      <c r="B66" s="26"/>
      <c r="C66" s="15" t="s">
        <v>105</v>
      </c>
      <c r="L66" s="26"/>
    </row>
    <row r="67" spans="2:65" s="1" customFormat="1" ht="6.95" customHeight="1" x14ac:dyDescent="0.2">
      <c r="B67" s="26"/>
      <c r="L67" s="26"/>
    </row>
    <row r="68" spans="2:65" s="1" customFormat="1" ht="12" customHeight="1" x14ac:dyDescent="0.2">
      <c r="B68" s="26"/>
      <c r="C68" s="21" t="s">
        <v>16</v>
      </c>
      <c r="L68" s="26"/>
    </row>
    <row r="69" spans="2:65" s="1" customFormat="1" ht="16.5" customHeight="1" x14ac:dyDescent="0.2">
      <c r="B69" s="26"/>
      <c r="E69" s="258" t="str">
        <f>E7</f>
        <v>Oprava osvětlení v žst. Kasejovice a žst Blatná</v>
      </c>
      <c r="F69" s="259"/>
      <c r="G69" s="259"/>
      <c r="H69" s="259"/>
      <c r="L69" s="26"/>
    </row>
    <row r="70" spans="2:65" s="1" customFormat="1" ht="12" customHeight="1" x14ac:dyDescent="0.2">
      <c r="B70" s="26"/>
      <c r="C70" s="21" t="s">
        <v>99</v>
      </c>
      <c r="L70" s="26"/>
    </row>
    <row r="71" spans="2:65" s="1" customFormat="1" ht="16.5" customHeight="1" x14ac:dyDescent="0.2">
      <c r="B71" s="26"/>
      <c r="E71" s="241" t="str">
        <f>E9</f>
        <v>06 - žst- Blatná - Zemní práce</v>
      </c>
      <c r="F71" s="257"/>
      <c r="G71" s="257"/>
      <c r="H71" s="257"/>
      <c r="L71" s="26"/>
    </row>
    <row r="72" spans="2:65" s="1" customFormat="1" ht="6.95" customHeight="1" x14ac:dyDescent="0.2">
      <c r="B72" s="26"/>
      <c r="L72" s="26"/>
    </row>
    <row r="73" spans="2:65" s="1" customFormat="1" ht="12" customHeight="1" x14ac:dyDescent="0.2">
      <c r="B73" s="26"/>
      <c r="C73" s="21" t="s">
        <v>19</v>
      </c>
      <c r="F73" s="19" t="str">
        <f>F12</f>
        <v>trať 191 dle JŘ, TÚ Blatná - Nepomuk</v>
      </c>
      <c r="I73" s="21" t="s">
        <v>21</v>
      </c>
      <c r="J73" s="43">
        <f>IF(J12="","",J12)</f>
        <v>0</v>
      </c>
      <c r="L73" s="26"/>
    </row>
    <row r="74" spans="2:65" s="1" customFormat="1" ht="6.95" customHeight="1" x14ac:dyDescent="0.2">
      <c r="B74" s="26"/>
      <c r="L74" s="26"/>
    </row>
    <row r="75" spans="2:65" s="1" customFormat="1" ht="15.2" customHeight="1" x14ac:dyDescent="0.2">
      <c r="B75" s="26"/>
      <c r="C75" s="21" t="s">
        <v>22</v>
      </c>
      <c r="F75" s="19" t="str">
        <f>E15</f>
        <v>Správa železnic, státní organizace, Oblastní ředitelství Plzeň</v>
      </c>
      <c r="I75" s="21" t="s">
        <v>27</v>
      </c>
      <c r="J75" s="24" t="str">
        <f>E21</f>
        <v xml:space="preserve"> </v>
      </c>
      <c r="L75" s="26"/>
    </row>
    <row r="76" spans="2:65" s="1" customFormat="1" ht="15.2" customHeight="1" x14ac:dyDescent="0.2">
      <c r="B76" s="26"/>
      <c r="C76" s="21" t="s">
        <v>25</v>
      </c>
      <c r="F76" s="19" t="str">
        <f>IF(E18="","",E18)</f>
        <v>Vyplň údaj</v>
      </c>
      <c r="I76" s="21" t="s">
        <v>30</v>
      </c>
      <c r="J76" s="24" t="str">
        <f>E24</f>
        <v xml:space="preserve"> </v>
      </c>
      <c r="L76" s="26"/>
    </row>
    <row r="77" spans="2:65" s="1" customFormat="1" ht="10.35" customHeight="1" x14ac:dyDescent="0.2">
      <c r="B77" s="26"/>
      <c r="L77" s="26"/>
    </row>
    <row r="78" spans="2:65" s="8" customFormat="1" ht="29.25" customHeight="1" x14ac:dyDescent="0.2">
      <c r="B78" s="93"/>
      <c r="C78" s="198" t="s">
        <v>106</v>
      </c>
      <c r="D78" s="94" t="s">
        <v>51</v>
      </c>
      <c r="E78" s="94" t="s">
        <v>47</v>
      </c>
      <c r="F78" s="94" t="s">
        <v>48</v>
      </c>
      <c r="G78" s="94" t="s">
        <v>107</v>
      </c>
      <c r="H78" s="94" t="s">
        <v>108</v>
      </c>
      <c r="I78" s="94" t="s">
        <v>109</v>
      </c>
      <c r="J78" s="212" t="s">
        <v>103</v>
      </c>
      <c r="K78" s="95" t="s">
        <v>110</v>
      </c>
      <c r="L78" s="93"/>
      <c r="M78" s="49" t="s">
        <v>3</v>
      </c>
      <c r="N78" s="50" t="s">
        <v>36</v>
      </c>
      <c r="O78" s="50" t="s">
        <v>111</v>
      </c>
      <c r="P78" s="50" t="s">
        <v>112</v>
      </c>
      <c r="Q78" s="50" t="s">
        <v>113</v>
      </c>
      <c r="R78" s="50" t="s">
        <v>114</v>
      </c>
      <c r="S78" s="50" t="s">
        <v>115</v>
      </c>
      <c r="T78" s="51" t="s">
        <v>116</v>
      </c>
    </row>
    <row r="79" spans="2:65" s="1" customFormat="1" ht="22.9" customHeight="1" x14ac:dyDescent="0.25">
      <c r="B79" s="26"/>
      <c r="C79" s="54" t="s">
        <v>117</v>
      </c>
      <c r="J79" s="213">
        <f>BK79</f>
        <v>0</v>
      </c>
      <c r="L79" s="26"/>
      <c r="M79" s="52"/>
      <c r="N79" s="44"/>
      <c r="O79" s="44"/>
      <c r="P79" s="96">
        <f>SUM(P80:P142)</f>
        <v>0</v>
      </c>
      <c r="Q79" s="44"/>
      <c r="R79" s="96">
        <f>SUM(R80:R142)</f>
        <v>111.66679999999998</v>
      </c>
      <c r="S79" s="44"/>
      <c r="T79" s="97">
        <f>SUM(T80:T142)</f>
        <v>13.48</v>
      </c>
      <c r="AT79" s="11" t="s">
        <v>65</v>
      </c>
      <c r="AU79" s="11" t="s">
        <v>104</v>
      </c>
      <c r="BK79" s="98">
        <f>SUM(BK80:BK142)</f>
        <v>0</v>
      </c>
    </row>
    <row r="80" spans="2:65" s="1" customFormat="1" ht="16.5" customHeight="1" x14ac:dyDescent="0.2">
      <c r="B80" s="26"/>
      <c r="C80" s="199" t="s">
        <v>74</v>
      </c>
      <c r="D80" s="199" t="s">
        <v>118</v>
      </c>
      <c r="E80" s="200" t="s">
        <v>499</v>
      </c>
      <c r="F80" s="201" t="s">
        <v>500</v>
      </c>
      <c r="G80" s="202" t="s">
        <v>260</v>
      </c>
      <c r="H80" s="203">
        <v>140</v>
      </c>
      <c r="I80" s="99"/>
      <c r="J80" s="214">
        <f>ROUND(I80*H80,2)</f>
        <v>0</v>
      </c>
      <c r="K80" s="100"/>
      <c r="L80" s="26"/>
      <c r="M80" s="101" t="s">
        <v>3</v>
      </c>
      <c r="N80" s="102" t="s">
        <v>37</v>
      </c>
      <c r="P80" s="103">
        <f>O80*H80</f>
        <v>0</v>
      </c>
      <c r="Q80" s="103">
        <v>0</v>
      </c>
      <c r="R80" s="103">
        <f>Q80*H80</f>
        <v>0</v>
      </c>
      <c r="S80" s="103">
        <v>0</v>
      </c>
      <c r="T80" s="104">
        <f>S80*H80</f>
        <v>0</v>
      </c>
      <c r="AR80" s="105" t="s">
        <v>122</v>
      </c>
      <c r="AT80" s="105" t="s">
        <v>118</v>
      </c>
      <c r="AU80" s="105" t="s">
        <v>66</v>
      </c>
      <c r="AY80" s="11" t="s">
        <v>123</v>
      </c>
      <c r="BE80" s="106">
        <f>IF(N80="základní",J80,0)</f>
        <v>0</v>
      </c>
      <c r="BF80" s="106">
        <f>IF(N80="snížená",J80,0)</f>
        <v>0</v>
      </c>
      <c r="BG80" s="106">
        <f>IF(N80="zákl. přenesená",J80,0)</f>
        <v>0</v>
      </c>
      <c r="BH80" s="106">
        <f>IF(N80="sníž. přenesená",J80,0)</f>
        <v>0</v>
      </c>
      <c r="BI80" s="106">
        <f>IF(N80="nulová",J80,0)</f>
        <v>0</v>
      </c>
      <c r="BJ80" s="11" t="s">
        <v>74</v>
      </c>
      <c r="BK80" s="106">
        <f>ROUND(I80*H80,2)</f>
        <v>0</v>
      </c>
      <c r="BL80" s="11" t="s">
        <v>122</v>
      </c>
      <c r="BM80" s="105" t="s">
        <v>1041</v>
      </c>
    </row>
    <row r="81" spans="2:65" s="1" customFormat="1" ht="19.5" x14ac:dyDescent="0.2">
      <c r="B81" s="26"/>
      <c r="D81" s="204" t="s">
        <v>125</v>
      </c>
      <c r="F81" s="205" t="s">
        <v>502</v>
      </c>
      <c r="I81" s="107"/>
      <c r="L81" s="26"/>
      <c r="M81" s="108"/>
      <c r="T81" s="46"/>
      <c r="AT81" s="11" t="s">
        <v>125</v>
      </c>
      <c r="AU81" s="11" t="s">
        <v>66</v>
      </c>
    </row>
    <row r="82" spans="2:65" s="1" customFormat="1" x14ac:dyDescent="0.2">
      <c r="B82" s="26"/>
      <c r="D82" s="216" t="s">
        <v>503</v>
      </c>
      <c r="F82" s="217" t="s">
        <v>504</v>
      </c>
      <c r="I82" s="107"/>
      <c r="L82" s="26"/>
      <c r="M82" s="108"/>
      <c r="T82" s="46"/>
      <c r="AT82" s="11" t="s">
        <v>503</v>
      </c>
      <c r="AU82" s="11" t="s">
        <v>66</v>
      </c>
    </row>
    <row r="83" spans="2:65" s="1" customFormat="1" ht="19.5" x14ac:dyDescent="0.2">
      <c r="B83" s="26"/>
      <c r="D83" s="204" t="s">
        <v>127</v>
      </c>
      <c r="F83" s="206" t="s">
        <v>505</v>
      </c>
      <c r="I83" s="107"/>
      <c r="L83" s="26"/>
      <c r="M83" s="108"/>
      <c r="T83" s="46"/>
      <c r="AT83" s="11" t="s">
        <v>127</v>
      </c>
      <c r="AU83" s="11" t="s">
        <v>66</v>
      </c>
    </row>
    <row r="84" spans="2:65" s="1" customFormat="1" ht="24.2" customHeight="1" x14ac:dyDescent="0.2">
      <c r="B84" s="26"/>
      <c r="C84" s="199" t="s">
        <v>76</v>
      </c>
      <c r="D84" s="199" t="s">
        <v>118</v>
      </c>
      <c r="E84" s="200" t="s">
        <v>1042</v>
      </c>
      <c r="F84" s="201" t="s">
        <v>1043</v>
      </c>
      <c r="G84" s="202" t="s">
        <v>260</v>
      </c>
      <c r="H84" s="203">
        <v>97</v>
      </c>
      <c r="I84" s="99"/>
      <c r="J84" s="214">
        <f>ROUND(I84*H84,2)</f>
        <v>0</v>
      </c>
      <c r="K84" s="100"/>
      <c r="L84" s="26"/>
      <c r="M84" s="101" t="s">
        <v>3</v>
      </c>
      <c r="N84" s="102" t="s">
        <v>37</v>
      </c>
      <c r="P84" s="103">
        <f>O84*H84</f>
        <v>0</v>
      </c>
      <c r="Q84" s="103">
        <v>3.2000000000000002E-3</v>
      </c>
      <c r="R84" s="103">
        <f>Q84*H84</f>
        <v>0.31040000000000001</v>
      </c>
      <c r="S84" s="103">
        <v>0</v>
      </c>
      <c r="T84" s="104">
        <f>S84*H84</f>
        <v>0</v>
      </c>
      <c r="AR84" s="105" t="s">
        <v>122</v>
      </c>
      <c r="AT84" s="105" t="s">
        <v>118</v>
      </c>
      <c r="AU84" s="105" t="s">
        <v>66</v>
      </c>
      <c r="AY84" s="11" t="s">
        <v>123</v>
      </c>
      <c r="BE84" s="106">
        <f>IF(N84="základní",J84,0)</f>
        <v>0</v>
      </c>
      <c r="BF84" s="106">
        <f>IF(N84="snížená",J84,0)</f>
        <v>0</v>
      </c>
      <c r="BG84" s="106">
        <f>IF(N84="zákl. přenesená",J84,0)</f>
        <v>0</v>
      </c>
      <c r="BH84" s="106">
        <f>IF(N84="sníž. přenesená",J84,0)</f>
        <v>0</v>
      </c>
      <c r="BI84" s="106">
        <f>IF(N84="nulová",J84,0)</f>
        <v>0</v>
      </c>
      <c r="BJ84" s="11" t="s">
        <v>74</v>
      </c>
      <c r="BK84" s="106">
        <f>ROUND(I84*H84,2)</f>
        <v>0</v>
      </c>
      <c r="BL84" s="11" t="s">
        <v>122</v>
      </c>
      <c r="BM84" s="105" t="s">
        <v>1044</v>
      </c>
    </row>
    <row r="85" spans="2:65" s="1" customFormat="1" ht="19.5" x14ac:dyDescent="0.2">
      <c r="B85" s="26"/>
      <c r="D85" s="204" t="s">
        <v>125</v>
      </c>
      <c r="F85" s="205" t="s">
        <v>1045</v>
      </c>
      <c r="I85" s="107"/>
      <c r="L85" s="26"/>
      <c r="M85" s="108"/>
      <c r="T85" s="46"/>
      <c r="AT85" s="11" t="s">
        <v>125</v>
      </c>
      <c r="AU85" s="11" t="s">
        <v>66</v>
      </c>
    </row>
    <row r="86" spans="2:65" s="1" customFormat="1" x14ac:dyDescent="0.2">
      <c r="B86" s="26"/>
      <c r="D86" s="216" t="s">
        <v>503</v>
      </c>
      <c r="F86" s="217" t="s">
        <v>1046</v>
      </c>
      <c r="I86" s="107"/>
      <c r="L86" s="26"/>
      <c r="M86" s="108"/>
      <c r="T86" s="46"/>
      <c r="AT86" s="11" t="s">
        <v>503</v>
      </c>
      <c r="AU86" s="11" t="s">
        <v>66</v>
      </c>
    </row>
    <row r="87" spans="2:65" s="1" customFormat="1" ht="16.5" customHeight="1" x14ac:dyDescent="0.2">
      <c r="B87" s="26"/>
      <c r="C87" s="199" t="s">
        <v>134</v>
      </c>
      <c r="D87" s="199" t="s">
        <v>118</v>
      </c>
      <c r="E87" s="200" t="s">
        <v>511</v>
      </c>
      <c r="F87" s="201" t="s">
        <v>512</v>
      </c>
      <c r="G87" s="202" t="s">
        <v>513</v>
      </c>
      <c r="H87" s="203">
        <v>100</v>
      </c>
      <c r="I87" s="99"/>
      <c r="J87" s="214">
        <f>ROUND(I87*H87,2)</f>
        <v>0</v>
      </c>
      <c r="K87" s="100"/>
      <c r="L87" s="26"/>
      <c r="M87" s="101" t="s">
        <v>3</v>
      </c>
      <c r="N87" s="102" t="s">
        <v>37</v>
      </c>
      <c r="P87" s="103">
        <f>O87*H87</f>
        <v>0</v>
      </c>
      <c r="Q87" s="103">
        <v>2.2000000000000001E-4</v>
      </c>
      <c r="R87" s="103">
        <f>Q87*H87</f>
        <v>2.2000000000000002E-2</v>
      </c>
      <c r="S87" s="103">
        <v>2E-3</v>
      </c>
      <c r="T87" s="104">
        <f>S87*H87</f>
        <v>0.2</v>
      </c>
      <c r="AR87" s="105" t="s">
        <v>122</v>
      </c>
      <c r="AT87" s="105" t="s">
        <v>118</v>
      </c>
      <c r="AU87" s="105" t="s">
        <v>66</v>
      </c>
      <c r="AY87" s="11" t="s">
        <v>123</v>
      </c>
      <c r="BE87" s="106">
        <f>IF(N87="základní",J87,0)</f>
        <v>0</v>
      </c>
      <c r="BF87" s="106">
        <f>IF(N87="snížená",J87,0)</f>
        <v>0</v>
      </c>
      <c r="BG87" s="106">
        <f>IF(N87="zákl. přenesená",J87,0)</f>
        <v>0</v>
      </c>
      <c r="BH87" s="106">
        <f>IF(N87="sníž. přenesená",J87,0)</f>
        <v>0</v>
      </c>
      <c r="BI87" s="106">
        <f>IF(N87="nulová",J87,0)</f>
        <v>0</v>
      </c>
      <c r="BJ87" s="11" t="s">
        <v>74</v>
      </c>
      <c r="BK87" s="106">
        <f>ROUND(I87*H87,2)</f>
        <v>0</v>
      </c>
      <c r="BL87" s="11" t="s">
        <v>122</v>
      </c>
      <c r="BM87" s="105" t="s">
        <v>1047</v>
      </c>
    </row>
    <row r="88" spans="2:65" s="1" customFormat="1" ht="19.5" x14ac:dyDescent="0.2">
      <c r="B88" s="26"/>
      <c r="D88" s="204" t="s">
        <v>125</v>
      </c>
      <c r="F88" s="205" t="s">
        <v>515</v>
      </c>
      <c r="I88" s="107"/>
      <c r="L88" s="26"/>
      <c r="M88" s="108"/>
      <c r="T88" s="46"/>
      <c r="AT88" s="11" t="s">
        <v>125</v>
      </c>
      <c r="AU88" s="11" t="s">
        <v>66</v>
      </c>
    </row>
    <row r="89" spans="2:65" s="1" customFormat="1" ht="16.5" customHeight="1" x14ac:dyDescent="0.2">
      <c r="B89" s="26"/>
      <c r="C89" s="199" t="s">
        <v>122</v>
      </c>
      <c r="D89" s="199" t="s">
        <v>118</v>
      </c>
      <c r="E89" s="200" t="s">
        <v>516</v>
      </c>
      <c r="F89" s="201" t="s">
        <v>517</v>
      </c>
      <c r="G89" s="202" t="s">
        <v>260</v>
      </c>
      <c r="H89" s="203">
        <v>237</v>
      </c>
      <c r="I89" s="99"/>
      <c r="J89" s="214">
        <f>ROUND(I89*H89,2)</f>
        <v>0</v>
      </c>
      <c r="K89" s="100"/>
      <c r="L89" s="26"/>
      <c r="M89" s="101" t="s">
        <v>3</v>
      </c>
      <c r="N89" s="102" t="s">
        <v>37</v>
      </c>
      <c r="P89" s="103">
        <f>O89*H89</f>
        <v>0</v>
      </c>
      <c r="Q89" s="103">
        <v>0</v>
      </c>
      <c r="R89" s="103">
        <f>Q89*H89</f>
        <v>0</v>
      </c>
      <c r="S89" s="103">
        <v>0</v>
      </c>
      <c r="T89" s="104">
        <f>S89*H89</f>
        <v>0</v>
      </c>
      <c r="AR89" s="105" t="s">
        <v>122</v>
      </c>
      <c r="AT89" s="105" t="s">
        <v>118</v>
      </c>
      <c r="AU89" s="105" t="s">
        <v>66</v>
      </c>
      <c r="AY89" s="11" t="s">
        <v>123</v>
      </c>
      <c r="BE89" s="106">
        <f>IF(N89="základní",J89,0)</f>
        <v>0</v>
      </c>
      <c r="BF89" s="106">
        <f>IF(N89="snížená",J89,0)</f>
        <v>0</v>
      </c>
      <c r="BG89" s="106">
        <f>IF(N89="zákl. přenesená",J89,0)</f>
        <v>0</v>
      </c>
      <c r="BH89" s="106">
        <f>IF(N89="sníž. přenesená",J89,0)</f>
        <v>0</v>
      </c>
      <c r="BI89" s="106">
        <f>IF(N89="nulová",J89,0)</f>
        <v>0</v>
      </c>
      <c r="BJ89" s="11" t="s">
        <v>74</v>
      </c>
      <c r="BK89" s="106">
        <f>ROUND(I89*H89,2)</f>
        <v>0</v>
      </c>
      <c r="BL89" s="11" t="s">
        <v>122</v>
      </c>
      <c r="BM89" s="105" t="s">
        <v>1048</v>
      </c>
    </row>
    <row r="90" spans="2:65" s="1" customFormat="1" x14ac:dyDescent="0.2">
      <c r="B90" s="26"/>
      <c r="D90" s="204" t="s">
        <v>125</v>
      </c>
      <c r="F90" s="205" t="s">
        <v>517</v>
      </c>
      <c r="I90" s="107"/>
      <c r="L90" s="26"/>
      <c r="M90" s="108"/>
      <c r="T90" s="46"/>
      <c r="AT90" s="11" t="s">
        <v>125</v>
      </c>
      <c r="AU90" s="11" t="s">
        <v>66</v>
      </c>
    </row>
    <row r="91" spans="2:65" s="1" customFormat="1" ht="19.5" x14ac:dyDescent="0.2">
      <c r="B91" s="26"/>
      <c r="D91" s="204" t="s">
        <v>127</v>
      </c>
      <c r="F91" s="206" t="s">
        <v>519</v>
      </c>
      <c r="I91" s="107"/>
      <c r="L91" s="26"/>
      <c r="M91" s="108"/>
      <c r="T91" s="46"/>
      <c r="AT91" s="11" t="s">
        <v>127</v>
      </c>
      <c r="AU91" s="11" t="s">
        <v>66</v>
      </c>
    </row>
    <row r="92" spans="2:65" s="1" customFormat="1" ht="16.5" customHeight="1" x14ac:dyDescent="0.2">
      <c r="B92" s="26"/>
      <c r="C92" s="207" t="s">
        <v>146</v>
      </c>
      <c r="D92" s="207" t="s">
        <v>140</v>
      </c>
      <c r="E92" s="208" t="s">
        <v>520</v>
      </c>
      <c r="F92" s="209" t="s">
        <v>521</v>
      </c>
      <c r="G92" s="210" t="s">
        <v>260</v>
      </c>
      <c r="H92" s="211">
        <v>260</v>
      </c>
      <c r="I92" s="109"/>
      <c r="J92" s="215">
        <f>ROUND(I92*H92,2)</f>
        <v>0</v>
      </c>
      <c r="K92" s="110"/>
      <c r="L92" s="111"/>
      <c r="M92" s="112" t="s">
        <v>3</v>
      </c>
      <c r="N92" s="113" t="s">
        <v>37</v>
      </c>
      <c r="P92" s="103">
        <f>O92*H92</f>
        <v>0</v>
      </c>
      <c r="Q92" s="103">
        <v>6.8999999999999997E-4</v>
      </c>
      <c r="R92" s="103">
        <f>Q92*H92</f>
        <v>0.1794</v>
      </c>
      <c r="S92" s="103">
        <v>0</v>
      </c>
      <c r="T92" s="104">
        <f>S92*H92</f>
        <v>0</v>
      </c>
      <c r="AR92" s="105" t="s">
        <v>143</v>
      </c>
      <c r="AT92" s="105" t="s">
        <v>140</v>
      </c>
      <c r="AU92" s="105" t="s">
        <v>66</v>
      </c>
      <c r="AY92" s="11" t="s">
        <v>123</v>
      </c>
      <c r="BE92" s="106">
        <f>IF(N92="základní",J92,0)</f>
        <v>0</v>
      </c>
      <c r="BF92" s="106">
        <f>IF(N92="snížená",J92,0)</f>
        <v>0</v>
      </c>
      <c r="BG92" s="106">
        <f>IF(N92="zákl. přenesená",J92,0)</f>
        <v>0</v>
      </c>
      <c r="BH92" s="106">
        <f>IF(N92="sníž. přenesená",J92,0)</f>
        <v>0</v>
      </c>
      <c r="BI92" s="106">
        <f>IF(N92="nulová",J92,0)</f>
        <v>0</v>
      </c>
      <c r="BJ92" s="11" t="s">
        <v>74</v>
      </c>
      <c r="BK92" s="106">
        <f>ROUND(I92*H92,2)</f>
        <v>0</v>
      </c>
      <c r="BL92" s="11" t="s">
        <v>122</v>
      </c>
      <c r="BM92" s="105" t="s">
        <v>1049</v>
      </c>
    </row>
    <row r="93" spans="2:65" s="1" customFormat="1" x14ac:dyDescent="0.2">
      <c r="B93" s="26"/>
      <c r="D93" s="204" t="s">
        <v>125</v>
      </c>
      <c r="F93" s="205" t="s">
        <v>521</v>
      </c>
      <c r="I93" s="107"/>
      <c r="L93" s="26"/>
      <c r="M93" s="108"/>
      <c r="T93" s="46"/>
      <c r="AT93" s="11" t="s">
        <v>125</v>
      </c>
      <c r="AU93" s="11" t="s">
        <v>66</v>
      </c>
    </row>
    <row r="94" spans="2:65" s="1" customFormat="1" ht="19.5" x14ac:dyDescent="0.2">
      <c r="B94" s="26"/>
      <c r="D94" s="204" t="s">
        <v>127</v>
      </c>
      <c r="F94" s="206" t="s">
        <v>519</v>
      </c>
      <c r="I94" s="107"/>
      <c r="L94" s="26"/>
      <c r="M94" s="108"/>
      <c r="T94" s="46"/>
      <c r="AT94" s="11" t="s">
        <v>127</v>
      </c>
      <c r="AU94" s="11" t="s">
        <v>66</v>
      </c>
    </row>
    <row r="95" spans="2:65" s="1" customFormat="1" ht="16.5" customHeight="1" x14ac:dyDescent="0.2">
      <c r="B95" s="26"/>
      <c r="C95" s="199" t="s">
        <v>152</v>
      </c>
      <c r="D95" s="199" t="s">
        <v>118</v>
      </c>
      <c r="E95" s="200" t="s">
        <v>523</v>
      </c>
      <c r="F95" s="201" t="s">
        <v>524</v>
      </c>
      <c r="G95" s="202" t="s">
        <v>525</v>
      </c>
      <c r="H95" s="203">
        <v>20</v>
      </c>
      <c r="I95" s="99"/>
      <c r="J95" s="214">
        <f>ROUND(I95*H95,2)</f>
        <v>0</v>
      </c>
      <c r="K95" s="100"/>
      <c r="L95" s="26"/>
      <c r="M95" s="101" t="s">
        <v>3</v>
      </c>
      <c r="N95" s="102" t="s">
        <v>37</v>
      </c>
      <c r="P95" s="103">
        <f>O95*H95</f>
        <v>0</v>
      </c>
      <c r="Q95" s="103">
        <v>0</v>
      </c>
      <c r="R95" s="103">
        <f>Q95*H95</f>
        <v>0</v>
      </c>
      <c r="S95" s="103">
        <v>0</v>
      </c>
      <c r="T95" s="104">
        <f>S95*H95</f>
        <v>0</v>
      </c>
      <c r="AR95" s="105" t="s">
        <v>122</v>
      </c>
      <c r="AT95" s="105" t="s">
        <v>118</v>
      </c>
      <c r="AU95" s="105" t="s">
        <v>66</v>
      </c>
      <c r="AY95" s="11" t="s">
        <v>123</v>
      </c>
      <c r="BE95" s="106">
        <f>IF(N95="základní",J95,0)</f>
        <v>0</v>
      </c>
      <c r="BF95" s="106">
        <f>IF(N95="snížená",J95,0)</f>
        <v>0</v>
      </c>
      <c r="BG95" s="106">
        <f>IF(N95="zákl. přenesená",J95,0)</f>
        <v>0</v>
      </c>
      <c r="BH95" s="106">
        <f>IF(N95="sníž. přenesená",J95,0)</f>
        <v>0</v>
      </c>
      <c r="BI95" s="106">
        <f>IF(N95="nulová",J95,0)</f>
        <v>0</v>
      </c>
      <c r="BJ95" s="11" t="s">
        <v>74</v>
      </c>
      <c r="BK95" s="106">
        <f>ROUND(I95*H95,2)</f>
        <v>0</v>
      </c>
      <c r="BL95" s="11" t="s">
        <v>122</v>
      </c>
      <c r="BM95" s="105" t="s">
        <v>1050</v>
      </c>
    </row>
    <row r="96" spans="2:65" s="1" customFormat="1" ht="19.5" x14ac:dyDescent="0.2">
      <c r="B96" s="26"/>
      <c r="D96" s="204" t="s">
        <v>125</v>
      </c>
      <c r="F96" s="205" t="s">
        <v>527</v>
      </c>
      <c r="I96" s="107"/>
      <c r="L96" s="26"/>
      <c r="M96" s="108"/>
      <c r="T96" s="46"/>
      <c r="AT96" s="11" t="s">
        <v>125</v>
      </c>
      <c r="AU96" s="11" t="s">
        <v>66</v>
      </c>
    </row>
    <row r="97" spans="2:65" s="1" customFormat="1" x14ac:dyDescent="0.2">
      <c r="B97" s="26"/>
      <c r="D97" s="216" t="s">
        <v>503</v>
      </c>
      <c r="F97" s="217" t="s">
        <v>528</v>
      </c>
      <c r="I97" s="107"/>
      <c r="L97" s="26"/>
      <c r="M97" s="108"/>
      <c r="T97" s="46"/>
      <c r="AT97" s="11" t="s">
        <v>503</v>
      </c>
      <c r="AU97" s="11" t="s">
        <v>66</v>
      </c>
    </row>
    <row r="98" spans="2:65" s="1" customFormat="1" ht="16.5" customHeight="1" x14ac:dyDescent="0.2">
      <c r="B98" s="26"/>
      <c r="C98" s="199" t="s">
        <v>156</v>
      </c>
      <c r="D98" s="199" t="s">
        <v>118</v>
      </c>
      <c r="E98" s="200" t="s">
        <v>529</v>
      </c>
      <c r="F98" s="201" t="s">
        <v>530</v>
      </c>
      <c r="G98" s="202" t="s">
        <v>525</v>
      </c>
      <c r="H98" s="203">
        <v>20</v>
      </c>
      <c r="I98" s="99"/>
      <c r="J98" s="214">
        <f>ROUND(I98*H98,2)</f>
        <v>0</v>
      </c>
      <c r="K98" s="100"/>
      <c r="L98" s="26"/>
      <c r="M98" s="101" t="s">
        <v>3</v>
      </c>
      <c r="N98" s="102" t="s">
        <v>37</v>
      </c>
      <c r="P98" s="103">
        <f>O98*H98</f>
        <v>0</v>
      </c>
      <c r="Q98" s="103">
        <v>2.3010199999999998</v>
      </c>
      <c r="R98" s="103">
        <f>Q98*H98</f>
        <v>46.020399999999995</v>
      </c>
      <c r="S98" s="103">
        <v>0</v>
      </c>
      <c r="T98" s="104">
        <f>S98*H98</f>
        <v>0</v>
      </c>
      <c r="AR98" s="105" t="s">
        <v>122</v>
      </c>
      <c r="AT98" s="105" t="s">
        <v>118</v>
      </c>
      <c r="AU98" s="105" t="s">
        <v>66</v>
      </c>
      <c r="AY98" s="11" t="s">
        <v>123</v>
      </c>
      <c r="BE98" s="106">
        <f>IF(N98="základní",J98,0)</f>
        <v>0</v>
      </c>
      <c r="BF98" s="106">
        <f>IF(N98="snížená",J98,0)</f>
        <v>0</v>
      </c>
      <c r="BG98" s="106">
        <f>IF(N98="zákl. přenesená",J98,0)</f>
        <v>0</v>
      </c>
      <c r="BH98" s="106">
        <f>IF(N98="sníž. přenesená",J98,0)</f>
        <v>0</v>
      </c>
      <c r="BI98" s="106">
        <f>IF(N98="nulová",J98,0)</f>
        <v>0</v>
      </c>
      <c r="BJ98" s="11" t="s">
        <v>74</v>
      </c>
      <c r="BK98" s="106">
        <f>ROUND(I98*H98,2)</f>
        <v>0</v>
      </c>
      <c r="BL98" s="11" t="s">
        <v>122</v>
      </c>
      <c r="BM98" s="105" t="s">
        <v>1051</v>
      </c>
    </row>
    <row r="99" spans="2:65" s="1" customFormat="1" ht="19.5" x14ac:dyDescent="0.2">
      <c r="B99" s="26"/>
      <c r="D99" s="204" t="s">
        <v>125</v>
      </c>
      <c r="F99" s="205" t="s">
        <v>532</v>
      </c>
      <c r="I99" s="107"/>
      <c r="L99" s="26"/>
      <c r="M99" s="108"/>
      <c r="T99" s="46"/>
      <c r="AT99" s="11" t="s">
        <v>125</v>
      </c>
      <c r="AU99" s="11" t="s">
        <v>66</v>
      </c>
    </row>
    <row r="100" spans="2:65" s="1" customFormat="1" x14ac:dyDescent="0.2">
      <c r="B100" s="26"/>
      <c r="D100" s="216" t="s">
        <v>503</v>
      </c>
      <c r="F100" s="217" t="s">
        <v>533</v>
      </c>
      <c r="I100" s="107"/>
      <c r="L100" s="26"/>
      <c r="M100" s="108"/>
      <c r="T100" s="46"/>
      <c r="AT100" s="11" t="s">
        <v>503</v>
      </c>
      <c r="AU100" s="11" t="s">
        <v>66</v>
      </c>
    </row>
    <row r="101" spans="2:65" s="1" customFormat="1" ht="29.25" x14ac:dyDescent="0.2">
      <c r="B101" s="26"/>
      <c r="D101" s="204" t="s">
        <v>127</v>
      </c>
      <c r="F101" s="206" t="s">
        <v>534</v>
      </c>
      <c r="I101" s="107"/>
      <c r="L101" s="26"/>
      <c r="M101" s="108"/>
      <c r="T101" s="46"/>
      <c r="AT101" s="11" t="s">
        <v>127</v>
      </c>
      <c r="AU101" s="11" t="s">
        <v>66</v>
      </c>
    </row>
    <row r="102" spans="2:65" s="1" customFormat="1" ht="16.5" customHeight="1" x14ac:dyDescent="0.2">
      <c r="B102" s="26"/>
      <c r="C102" s="207" t="s">
        <v>143</v>
      </c>
      <c r="D102" s="207" t="s">
        <v>140</v>
      </c>
      <c r="E102" s="208" t="s">
        <v>535</v>
      </c>
      <c r="F102" s="209" t="s">
        <v>536</v>
      </c>
      <c r="G102" s="210" t="s">
        <v>525</v>
      </c>
      <c r="H102" s="211">
        <v>20</v>
      </c>
      <c r="I102" s="109"/>
      <c r="J102" s="215">
        <f>ROUND(I102*H102,2)</f>
        <v>0</v>
      </c>
      <c r="K102" s="110"/>
      <c r="L102" s="111"/>
      <c r="M102" s="112" t="s">
        <v>3</v>
      </c>
      <c r="N102" s="113" t="s">
        <v>37</v>
      </c>
      <c r="P102" s="103">
        <f>O102*H102</f>
        <v>0</v>
      </c>
      <c r="Q102" s="103">
        <v>2.234</v>
      </c>
      <c r="R102" s="103">
        <f>Q102*H102</f>
        <v>44.68</v>
      </c>
      <c r="S102" s="103">
        <v>0</v>
      </c>
      <c r="T102" s="104">
        <f>S102*H102</f>
        <v>0</v>
      </c>
      <c r="AR102" s="105" t="s">
        <v>143</v>
      </c>
      <c r="AT102" s="105" t="s">
        <v>140</v>
      </c>
      <c r="AU102" s="105" t="s">
        <v>66</v>
      </c>
      <c r="AY102" s="11" t="s">
        <v>123</v>
      </c>
      <c r="BE102" s="106">
        <f>IF(N102="základní",J102,0)</f>
        <v>0</v>
      </c>
      <c r="BF102" s="106">
        <f>IF(N102="snížená",J102,0)</f>
        <v>0</v>
      </c>
      <c r="BG102" s="106">
        <f>IF(N102="zákl. přenesená",J102,0)</f>
        <v>0</v>
      </c>
      <c r="BH102" s="106">
        <f>IF(N102="sníž. přenesená",J102,0)</f>
        <v>0</v>
      </c>
      <c r="BI102" s="106">
        <f>IF(N102="nulová",J102,0)</f>
        <v>0</v>
      </c>
      <c r="BJ102" s="11" t="s">
        <v>74</v>
      </c>
      <c r="BK102" s="106">
        <f>ROUND(I102*H102,2)</f>
        <v>0</v>
      </c>
      <c r="BL102" s="11" t="s">
        <v>122</v>
      </c>
      <c r="BM102" s="105" t="s">
        <v>1052</v>
      </c>
    </row>
    <row r="103" spans="2:65" s="1" customFormat="1" x14ac:dyDescent="0.2">
      <c r="B103" s="26"/>
      <c r="D103" s="204" t="s">
        <v>125</v>
      </c>
      <c r="F103" s="205" t="s">
        <v>536</v>
      </c>
      <c r="I103" s="107"/>
      <c r="L103" s="26"/>
      <c r="M103" s="108"/>
      <c r="T103" s="46"/>
      <c r="AT103" s="11" t="s">
        <v>125</v>
      </c>
      <c r="AU103" s="11" t="s">
        <v>66</v>
      </c>
    </row>
    <row r="104" spans="2:65" s="1" customFormat="1" ht="29.25" x14ac:dyDescent="0.2">
      <c r="B104" s="26"/>
      <c r="D104" s="204" t="s">
        <v>127</v>
      </c>
      <c r="F104" s="206" t="s">
        <v>534</v>
      </c>
      <c r="I104" s="107"/>
      <c r="L104" s="26"/>
      <c r="M104" s="108"/>
      <c r="T104" s="46"/>
      <c r="AT104" s="11" t="s">
        <v>127</v>
      </c>
      <c r="AU104" s="11" t="s">
        <v>66</v>
      </c>
    </row>
    <row r="105" spans="2:65" s="1" customFormat="1" ht="16.5" customHeight="1" x14ac:dyDescent="0.2">
      <c r="B105" s="26"/>
      <c r="C105" s="199" t="s">
        <v>164</v>
      </c>
      <c r="D105" s="199" t="s">
        <v>118</v>
      </c>
      <c r="E105" s="200" t="s">
        <v>542</v>
      </c>
      <c r="F105" s="201" t="s">
        <v>543</v>
      </c>
      <c r="G105" s="202" t="s">
        <v>260</v>
      </c>
      <c r="H105" s="203">
        <v>140</v>
      </c>
      <c r="I105" s="99"/>
      <c r="J105" s="214">
        <f>ROUND(I105*H105,2)</f>
        <v>0</v>
      </c>
      <c r="K105" s="100"/>
      <c r="L105" s="26"/>
      <c r="M105" s="101" t="s">
        <v>3</v>
      </c>
      <c r="N105" s="102" t="s">
        <v>37</v>
      </c>
      <c r="P105" s="103">
        <f>O105*H105</f>
        <v>0</v>
      </c>
      <c r="Q105" s="103">
        <v>0.14000000000000001</v>
      </c>
      <c r="R105" s="103">
        <f>Q105*H105</f>
        <v>19.600000000000001</v>
      </c>
      <c r="S105" s="103">
        <v>0</v>
      </c>
      <c r="T105" s="104">
        <f>S105*H105</f>
        <v>0</v>
      </c>
      <c r="AR105" s="105" t="s">
        <v>122</v>
      </c>
      <c r="AT105" s="105" t="s">
        <v>118</v>
      </c>
      <c r="AU105" s="105" t="s">
        <v>66</v>
      </c>
      <c r="AY105" s="11" t="s">
        <v>123</v>
      </c>
      <c r="BE105" s="106">
        <f>IF(N105="základní",J105,0)</f>
        <v>0</v>
      </c>
      <c r="BF105" s="106">
        <f>IF(N105="snížená",J105,0)</f>
        <v>0</v>
      </c>
      <c r="BG105" s="106">
        <f>IF(N105="zákl. přenesená",J105,0)</f>
        <v>0</v>
      </c>
      <c r="BH105" s="106">
        <f>IF(N105="sníž. přenesená",J105,0)</f>
        <v>0</v>
      </c>
      <c r="BI105" s="106">
        <f>IF(N105="nulová",J105,0)</f>
        <v>0</v>
      </c>
      <c r="BJ105" s="11" t="s">
        <v>74</v>
      </c>
      <c r="BK105" s="106">
        <f>ROUND(I105*H105,2)</f>
        <v>0</v>
      </c>
      <c r="BL105" s="11" t="s">
        <v>122</v>
      </c>
      <c r="BM105" s="105" t="s">
        <v>1053</v>
      </c>
    </row>
    <row r="106" spans="2:65" s="1" customFormat="1" x14ac:dyDescent="0.2">
      <c r="B106" s="26"/>
      <c r="D106" s="204" t="s">
        <v>125</v>
      </c>
      <c r="F106" s="205" t="s">
        <v>545</v>
      </c>
      <c r="I106" s="107"/>
      <c r="L106" s="26"/>
      <c r="M106" s="108"/>
      <c r="T106" s="46"/>
      <c r="AT106" s="11" t="s">
        <v>125</v>
      </c>
      <c r="AU106" s="11" t="s">
        <v>66</v>
      </c>
    </row>
    <row r="107" spans="2:65" s="1" customFormat="1" x14ac:dyDescent="0.2">
      <c r="B107" s="26"/>
      <c r="D107" s="216" t="s">
        <v>503</v>
      </c>
      <c r="F107" s="217" t="s">
        <v>546</v>
      </c>
      <c r="I107" s="107"/>
      <c r="L107" s="26"/>
      <c r="M107" s="108"/>
      <c r="T107" s="46"/>
      <c r="AT107" s="11" t="s">
        <v>503</v>
      </c>
      <c r="AU107" s="11" t="s">
        <v>66</v>
      </c>
    </row>
    <row r="108" spans="2:65" s="1" customFormat="1" ht="16.5" customHeight="1" x14ac:dyDescent="0.2">
      <c r="B108" s="26"/>
      <c r="C108" s="199" t="s">
        <v>168</v>
      </c>
      <c r="D108" s="199" t="s">
        <v>118</v>
      </c>
      <c r="E108" s="200" t="s">
        <v>547</v>
      </c>
      <c r="F108" s="201" t="s">
        <v>548</v>
      </c>
      <c r="G108" s="202" t="s">
        <v>260</v>
      </c>
      <c r="H108" s="203">
        <v>140</v>
      </c>
      <c r="I108" s="99"/>
      <c r="J108" s="214">
        <f>ROUND(I108*H108,2)</f>
        <v>0</v>
      </c>
      <c r="K108" s="100"/>
      <c r="L108" s="26"/>
      <c r="M108" s="101" t="s">
        <v>3</v>
      </c>
      <c r="N108" s="102" t="s">
        <v>37</v>
      </c>
      <c r="P108" s="103">
        <f>O108*H108</f>
        <v>0</v>
      </c>
      <c r="Q108" s="103">
        <v>1.2E-4</v>
      </c>
      <c r="R108" s="103">
        <f>Q108*H108</f>
        <v>1.6799999999999999E-2</v>
      </c>
      <c r="S108" s="103">
        <v>0</v>
      </c>
      <c r="T108" s="104">
        <f>S108*H108</f>
        <v>0</v>
      </c>
      <c r="AR108" s="105" t="s">
        <v>122</v>
      </c>
      <c r="AT108" s="105" t="s">
        <v>118</v>
      </c>
      <c r="AU108" s="105" t="s">
        <v>66</v>
      </c>
      <c r="AY108" s="11" t="s">
        <v>123</v>
      </c>
      <c r="BE108" s="106">
        <f>IF(N108="základní",J108,0)</f>
        <v>0</v>
      </c>
      <c r="BF108" s="106">
        <f>IF(N108="snížená",J108,0)</f>
        <v>0</v>
      </c>
      <c r="BG108" s="106">
        <f>IF(N108="zákl. přenesená",J108,0)</f>
        <v>0</v>
      </c>
      <c r="BH108" s="106">
        <f>IF(N108="sníž. přenesená",J108,0)</f>
        <v>0</v>
      </c>
      <c r="BI108" s="106">
        <f>IF(N108="nulová",J108,0)</f>
        <v>0</v>
      </c>
      <c r="BJ108" s="11" t="s">
        <v>74</v>
      </c>
      <c r="BK108" s="106">
        <f>ROUND(I108*H108,2)</f>
        <v>0</v>
      </c>
      <c r="BL108" s="11" t="s">
        <v>122</v>
      </c>
      <c r="BM108" s="105" t="s">
        <v>1054</v>
      </c>
    </row>
    <row r="109" spans="2:65" s="1" customFormat="1" x14ac:dyDescent="0.2">
      <c r="B109" s="26"/>
      <c r="D109" s="204" t="s">
        <v>125</v>
      </c>
      <c r="F109" s="205" t="s">
        <v>550</v>
      </c>
      <c r="I109" s="107"/>
      <c r="L109" s="26"/>
      <c r="M109" s="108"/>
      <c r="T109" s="46"/>
      <c r="AT109" s="11" t="s">
        <v>125</v>
      </c>
      <c r="AU109" s="11" t="s">
        <v>66</v>
      </c>
    </row>
    <row r="110" spans="2:65" s="1" customFormat="1" x14ac:dyDescent="0.2">
      <c r="B110" s="26"/>
      <c r="D110" s="216" t="s">
        <v>503</v>
      </c>
      <c r="F110" s="217" t="s">
        <v>551</v>
      </c>
      <c r="I110" s="107"/>
      <c r="L110" s="26"/>
      <c r="M110" s="108"/>
      <c r="T110" s="46"/>
      <c r="AT110" s="11" t="s">
        <v>503</v>
      </c>
      <c r="AU110" s="11" t="s">
        <v>66</v>
      </c>
    </row>
    <row r="111" spans="2:65" s="1" customFormat="1" ht="24.2" customHeight="1" x14ac:dyDescent="0.2">
      <c r="B111" s="26"/>
      <c r="C111" s="207" t="s">
        <v>172</v>
      </c>
      <c r="D111" s="207" t="s">
        <v>140</v>
      </c>
      <c r="E111" s="208" t="s">
        <v>552</v>
      </c>
      <c r="F111" s="209" t="s">
        <v>553</v>
      </c>
      <c r="G111" s="210" t="s">
        <v>260</v>
      </c>
      <c r="H111" s="211">
        <v>140</v>
      </c>
      <c r="I111" s="109"/>
      <c r="J111" s="215">
        <f>ROUND(I111*H111,2)</f>
        <v>0</v>
      </c>
      <c r="K111" s="110"/>
      <c r="L111" s="111"/>
      <c r="M111" s="112" t="s">
        <v>3</v>
      </c>
      <c r="N111" s="113" t="s">
        <v>37</v>
      </c>
      <c r="P111" s="103">
        <f>O111*H111</f>
        <v>0</v>
      </c>
      <c r="Q111" s="103">
        <v>2.0000000000000002E-5</v>
      </c>
      <c r="R111" s="103">
        <f>Q111*H111</f>
        <v>2.8000000000000004E-3</v>
      </c>
      <c r="S111" s="103">
        <v>0</v>
      </c>
      <c r="T111" s="104">
        <f>S111*H111</f>
        <v>0</v>
      </c>
      <c r="AR111" s="105" t="s">
        <v>143</v>
      </c>
      <c r="AT111" s="105" t="s">
        <v>140</v>
      </c>
      <c r="AU111" s="105" t="s">
        <v>66</v>
      </c>
      <c r="AY111" s="11" t="s">
        <v>123</v>
      </c>
      <c r="BE111" s="106">
        <f>IF(N111="základní",J111,0)</f>
        <v>0</v>
      </c>
      <c r="BF111" s="106">
        <f>IF(N111="snížená",J111,0)</f>
        <v>0</v>
      </c>
      <c r="BG111" s="106">
        <f>IF(N111="zákl. přenesená",J111,0)</f>
        <v>0</v>
      </c>
      <c r="BH111" s="106">
        <f>IF(N111="sníž. přenesená",J111,0)</f>
        <v>0</v>
      </c>
      <c r="BI111" s="106">
        <f>IF(N111="nulová",J111,0)</f>
        <v>0</v>
      </c>
      <c r="BJ111" s="11" t="s">
        <v>74</v>
      </c>
      <c r="BK111" s="106">
        <f>ROUND(I111*H111,2)</f>
        <v>0</v>
      </c>
      <c r="BL111" s="11" t="s">
        <v>122</v>
      </c>
      <c r="BM111" s="105" t="s">
        <v>1055</v>
      </c>
    </row>
    <row r="112" spans="2:65" s="1" customFormat="1" x14ac:dyDescent="0.2">
      <c r="B112" s="26"/>
      <c r="D112" s="204" t="s">
        <v>125</v>
      </c>
      <c r="F112" s="205" t="s">
        <v>553</v>
      </c>
      <c r="I112" s="107"/>
      <c r="L112" s="26"/>
      <c r="M112" s="108"/>
      <c r="T112" s="46"/>
      <c r="AT112" s="11" t="s">
        <v>125</v>
      </c>
      <c r="AU112" s="11" t="s">
        <v>66</v>
      </c>
    </row>
    <row r="113" spans="2:65" s="1" customFormat="1" ht="16.5" customHeight="1" x14ac:dyDescent="0.2">
      <c r="B113" s="26"/>
      <c r="C113" s="199" t="s">
        <v>176</v>
      </c>
      <c r="D113" s="199" t="s">
        <v>118</v>
      </c>
      <c r="E113" s="200" t="s">
        <v>555</v>
      </c>
      <c r="F113" s="201" t="s">
        <v>556</v>
      </c>
      <c r="G113" s="202" t="s">
        <v>260</v>
      </c>
      <c r="H113" s="203">
        <v>140</v>
      </c>
      <c r="I113" s="99"/>
      <c r="J113" s="214">
        <f>ROUND(I113*H113,2)</f>
        <v>0</v>
      </c>
      <c r="K113" s="100"/>
      <c r="L113" s="26"/>
      <c r="M113" s="101" t="s">
        <v>3</v>
      </c>
      <c r="N113" s="102" t="s">
        <v>37</v>
      </c>
      <c r="P113" s="103">
        <f>O113*H113</f>
        <v>0</v>
      </c>
      <c r="Q113" s="103">
        <v>0</v>
      </c>
      <c r="R113" s="103">
        <f>Q113*H113</f>
        <v>0</v>
      </c>
      <c r="S113" s="103">
        <v>0</v>
      </c>
      <c r="T113" s="104">
        <f>S113*H113</f>
        <v>0</v>
      </c>
      <c r="AR113" s="105" t="s">
        <v>122</v>
      </c>
      <c r="AT113" s="105" t="s">
        <v>118</v>
      </c>
      <c r="AU113" s="105" t="s">
        <v>66</v>
      </c>
      <c r="AY113" s="11" t="s">
        <v>123</v>
      </c>
      <c r="BE113" s="106">
        <f>IF(N113="základní",J113,0)</f>
        <v>0</v>
      </c>
      <c r="BF113" s="106">
        <f>IF(N113="snížená",J113,0)</f>
        <v>0</v>
      </c>
      <c r="BG113" s="106">
        <f>IF(N113="zákl. přenesená",J113,0)</f>
        <v>0</v>
      </c>
      <c r="BH113" s="106">
        <f>IF(N113="sníž. přenesená",J113,0)</f>
        <v>0</v>
      </c>
      <c r="BI113" s="106">
        <f>IF(N113="nulová",J113,0)</f>
        <v>0</v>
      </c>
      <c r="BJ113" s="11" t="s">
        <v>74</v>
      </c>
      <c r="BK113" s="106">
        <f>ROUND(I113*H113,2)</f>
        <v>0</v>
      </c>
      <c r="BL113" s="11" t="s">
        <v>122</v>
      </c>
      <c r="BM113" s="105" t="s">
        <v>1056</v>
      </c>
    </row>
    <row r="114" spans="2:65" s="1" customFormat="1" ht="19.5" x14ac:dyDescent="0.2">
      <c r="B114" s="26"/>
      <c r="D114" s="204" t="s">
        <v>125</v>
      </c>
      <c r="F114" s="205" t="s">
        <v>558</v>
      </c>
      <c r="I114" s="107"/>
      <c r="L114" s="26"/>
      <c r="M114" s="108"/>
      <c r="T114" s="46"/>
      <c r="AT114" s="11" t="s">
        <v>125</v>
      </c>
      <c r="AU114" s="11" t="s">
        <v>66</v>
      </c>
    </row>
    <row r="115" spans="2:65" s="1" customFormat="1" x14ac:dyDescent="0.2">
      <c r="B115" s="26"/>
      <c r="D115" s="216" t="s">
        <v>503</v>
      </c>
      <c r="F115" s="217" t="s">
        <v>559</v>
      </c>
      <c r="I115" s="107"/>
      <c r="L115" s="26"/>
      <c r="M115" s="108"/>
      <c r="T115" s="46"/>
      <c r="AT115" s="11" t="s">
        <v>503</v>
      </c>
      <c r="AU115" s="11" t="s">
        <v>66</v>
      </c>
    </row>
    <row r="116" spans="2:65" s="1" customFormat="1" ht="16.5" customHeight="1" x14ac:dyDescent="0.2">
      <c r="B116" s="26"/>
      <c r="C116" s="199" t="s">
        <v>180</v>
      </c>
      <c r="D116" s="199" t="s">
        <v>118</v>
      </c>
      <c r="E116" s="200" t="s">
        <v>560</v>
      </c>
      <c r="F116" s="201" t="s">
        <v>561</v>
      </c>
      <c r="G116" s="202" t="s">
        <v>525</v>
      </c>
      <c r="H116" s="203">
        <v>10</v>
      </c>
      <c r="I116" s="99"/>
      <c r="J116" s="214">
        <f>ROUND(I116*H116,2)</f>
        <v>0</v>
      </c>
      <c r="K116" s="100"/>
      <c r="L116" s="26"/>
      <c r="M116" s="101" t="s">
        <v>3</v>
      </c>
      <c r="N116" s="102" t="s">
        <v>37</v>
      </c>
      <c r="P116" s="103">
        <f>O116*H116</f>
        <v>0</v>
      </c>
      <c r="Q116" s="103">
        <v>0</v>
      </c>
      <c r="R116" s="103">
        <f>Q116*H116</f>
        <v>0</v>
      </c>
      <c r="S116" s="103">
        <v>0</v>
      </c>
      <c r="T116" s="104">
        <f>S116*H116</f>
        <v>0</v>
      </c>
      <c r="AR116" s="105" t="s">
        <v>122</v>
      </c>
      <c r="AT116" s="105" t="s">
        <v>118</v>
      </c>
      <c r="AU116" s="105" t="s">
        <v>66</v>
      </c>
      <c r="AY116" s="11" t="s">
        <v>123</v>
      </c>
      <c r="BE116" s="106">
        <f>IF(N116="základní",J116,0)</f>
        <v>0</v>
      </c>
      <c r="BF116" s="106">
        <f>IF(N116="snížená",J116,0)</f>
        <v>0</v>
      </c>
      <c r="BG116" s="106">
        <f>IF(N116="zákl. přenesená",J116,0)</f>
        <v>0</v>
      </c>
      <c r="BH116" s="106">
        <f>IF(N116="sníž. přenesená",J116,0)</f>
        <v>0</v>
      </c>
      <c r="BI116" s="106">
        <f>IF(N116="nulová",J116,0)</f>
        <v>0</v>
      </c>
      <c r="BJ116" s="11" t="s">
        <v>74</v>
      </c>
      <c r="BK116" s="106">
        <f>ROUND(I116*H116,2)</f>
        <v>0</v>
      </c>
      <c r="BL116" s="11" t="s">
        <v>122</v>
      </c>
      <c r="BM116" s="105" t="s">
        <v>1057</v>
      </c>
    </row>
    <row r="117" spans="2:65" s="1" customFormat="1" ht="19.5" x14ac:dyDescent="0.2">
      <c r="B117" s="26"/>
      <c r="D117" s="204" t="s">
        <v>125</v>
      </c>
      <c r="F117" s="205" t="s">
        <v>563</v>
      </c>
      <c r="I117" s="107"/>
      <c r="L117" s="26"/>
      <c r="M117" s="108"/>
      <c r="T117" s="46"/>
      <c r="AT117" s="11" t="s">
        <v>125</v>
      </c>
      <c r="AU117" s="11" t="s">
        <v>66</v>
      </c>
    </row>
    <row r="118" spans="2:65" s="1" customFormat="1" x14ac:dyDescent="0.2">
      <c r="B118" s="26"/>
      <c r="D118" s="216" t="s">
        <v>503</v>
      </c>
      <c r="F118" s="217" t="s">
        <v>564</v>
      </c>
      <c r="I118" s="107"/>
      <c r="L118" s="26"/>
      <c r="M118" s="108"/>
      <c r="T118" s="46"/>
      <c r="AT118" s="11" t="s">
        <v>503</v>
      </c>
      <c r="AU118" s="11" t="s">
        <v>66</v>
      </c>
    </row>
    <row r="119" spans="2:65" s="1" customFormat="1" ht="16.5" customHeight="1" x14ac:dyDescent="0.2">
      <c r="B119" s="26"/>
      <c r="C119" s="199" t="s">
        <v>184</v>
      </c>
      <c r="D119" s="199" t="s">
        <v>118</v>
      </c>
      <c r="E119" s="200" t="s">
        <v>565</v>
      </c>
      <c r="F119" s="201" t="s">
        <v>566</v>
      </c>
      <c r="G119" s="202" t="s">
        <v>567</v>
      </c>
      <c r="H119" s="203">
        <v>10</v>
      </c>
      <c r="I119" s="99"/>
      <c r="J119" s="214">
        <f>ROUND(I119*H119,2)</f>
        <v>0</v>
      </c>
      <c r="K119" s="100"/>
      <c r="L119" s="26"/>
      <c r="M119" s="101" t="s">
        <v>3</v>
      </c>
      <c r="N119" s="102" t="s">
        <v>37</v>
      </c>
      <c r="P119" s="103">
        <f>O119*H119</f>
        <v>0</v>
      </c>
      <c r="Q119" s="103">
        <v>0</v>
      </c>
      <c r="R119" s="103">
        <f>Q119*H119</f>
        <v>0</v>
      </c>
      <c r="S119" s="103">
        <v>0</v>
      </c>
      <c r="T119" s="104">
        <f>S119*H119</f>
        <v>0</v>
      </c>
      <c r="AR119" s="105" t="s">
        <v>122</v>
      </c>
      <c r="AT119" s="105" t="s">
        <v>118</v>
      </c>
      <c r="AU119" s="105" t="s">
        <v>66</v>
      </c>
      <c r="AY119" s="11" t="s">
        <v>123</v>
      </c>
      <c r="BE119" s="106">
        <f>IF(N119="základní",J119,0)</f>
        <v>0</v>
      </c>
      <c r="BF119" s="106">
        <f>IF(N119="snížená",J119,0)</f>
        <v>0</v>
      </c>
      <c r="BG119" s="106">
        <f>IF(N119="zákl. přenesená",J119,0)</f>
        <v>0</v>
      </c>
      <c r="BH119" s="106">
        <f>IF(N119="sníž. přenesená",J119,0)</f>
        <v>0</v>
      </c>
      <c r="BI119" s="106">
        <f>IF(N119="nulová",J119,0)</f>
        <v>0</v>
      </c>
      <c r="BJ119" s="11" t="s">
        <v>74</v>
      </c>
      <c r="BK119" s="106">
        <f>ROUND(I119*H119,2)</f>
        <v>0</v>
      </c>
      <c r="BL119" s="11" t="s">
        <v>122</v>
      </c>
      <c r="BM119" s="105" t="s">
        <v>1058</v>
      </c>
    </row>
    <row r="120" spans="2:65" s="1" customFormat="1" x14ac:dyDescent="0.2">
      <c r="B120" s="26"/>
      <c r="D120" s="204" t="s">
        <v>125</v>
      </c>
      <c r="F120" s="205" t="s">
        <v>569</v>
      </c>
      <c r="I120" s="107"/>
      <c r="L120" s="26"/>
      <c r="M120" s="108"/>
      <c r="T120" s="46"/>
      <c r="AT120" s="11" t="s">
        <v>125</v>
      </c>
      <c r="AU120" s="11" t="s">
        <v>66</v>
      </c>
    </row>
    <row r="121" spans="2:65" s="1" customFormat="1" x14ac:dyDescent="0.2">
      <c r="B121" s="26"/>
      <c r="D121" s="216" t="s">
        <v>503</v>
      </c>
      <c r="F121" s="217" t="s">
        <v>570</v>
      </c>
      <c r="I121" s="107"/>
      <c r="L121" s="26"/>
      <c r="M121" s="108"/>
      <c r="T121" s="46"/>
      <c r="AT121" s="11" t="s">
        <v>503</v>
      </c>
      <c r="AU121" s="11" t="s">
        <v>66</v>
      </c>
    </row>
    <row r="122" spans="2:65" s="1" customFormat="1" ht="16.5" customHeight="1" x14ac:dyDescent="0.2">
      <c r="B122" s="26"/>
      <c r="C122" s="199" t="s">
        <v>9</v>
      </c>
      <c r="D122" s="199" t="s">
        <v>118</v>
      </c>
      <c r="E122" s="200" t="s">
        <v>571</v>
      </c>
      <c r="F122" s="201" t="s">
        <v>572</v>
      </c>
      <c r="G122" s="202" t="s">
        <v>513</v>
      </c>
      <c r="H122" s="203">
        <v>5</v>
      </c>
      <c r="I122" s="99"/>
      <c r="J122" s="214">
        <f>ROUND(I122*H122,2)</f>
        <v>0</v>
      </c>
      <c r="K122" s="100"/>
      <c r="L122" s="26"/>
      <c r="M122" s="101" t="s">
        <v>3</v>
      </c>
      <c r="N122" s="102" t="s">
        <v>37</v>
      </c>
      <c r="P122" s="103">
        <f>O122*H122</f>
        <v>0</v>
      </c>
      <c r="Q122" s="103">
        <v>0</v>
      </c>
      <c r="R122" s="103">
        <f>Q122*H122</f>
        <v>0</v>
      </c>
      <c r="S122" s="103">
        <v>0</v>
      </c>
      <c r="T122" s="104">
        <f>S122*H122</f>
        <v>0</v>
      </c>
      <c r="AR122" s="105" t="s">
        <v>122</v>
      </c>
      <c r="AT122" s="105" t="s">
        <v>118</v>
      </c>
      <c r="AU122" s="105" t="s">
        <v>66</v>
      </c>
      <c r="AY122" s="11" t="s">
        <v>123</v>
      </c>
      <c r="BE122" s="106">
        <f>IF(N122="základní",J122,0)</f>
        <v>0</v>
      </c>
      <c r="BF122" s="106">
        <f>IF(N122="snížená",J122,0)</f>
        <v>0</v>
      </c>
      <c r="BG122" s="106">
        <f>IF(N122="zákl. přenesená",J122,0)</f>
        <v>0</v>
      </c>
      <c r="BH122" s="106">
        <f>IF(N122="sníž. přenesená",J122,0)</f>
        <v>0</v>
      </c>
      <c r="BI122" s="106">
        <f>IF(N122="nulová",J122,0)</f>
        <v>0</v>
      </c>
      <c r="BJ122" s="11" t="s">
        <v>74</v>
      </c>
      <c r="BK122" s="106">
        <f>ROUND(I122*H122,2)</f>
        <v>0</v>
      </c>
      <c r="BL122" s="11" t="s">
        <v>122</v>
      </c>
      <c r="BM122" s="105" t="s">
        <v>1059</v>
      </c>
    </row>
    <row r="123" spans="2:65" s="1" customFormat="1" ht="19.5" x14ac:dyDescent="0.2">
      <c r="B123" s="26"/>
      <c r="D123" s="204" t="s">
        <v>125</v>
      </c>
      <c r="F123" s="205" t="s">
        <v>574</v>
      </c>
      <c r="I123" s="107"/>
      <c r="L123" s="26"/>
      <c r="M123" s="108"/>
      <c r="T123" s="46"/>
      <c r="AT123" s="11" t="s">
        <v>125</v>
      </c>
      <c r="AU123" s="11" t="s">
        <v>66</v>
      </c>
    </row>
    <row r="124" spans="2:65" s="1" customFormat="1" x14ac:dyDescent="0.2">
      <c r="B124" s="26"/>
      <c r="D124" s="216" t="s">
        <v>503</v>
      </c>
      <c r="F124" s="217" t="s">
        <v>575</v>
      </c>
      <c r="I124" s="107"/>
      <c r="L124" s="26"/>
      <c r="M124" s="108"/>
      <c r="T124" s="46"/>
      <c r="AT124" s="11" t="s">
        <v>503</v>
      </c>
      <c r="AU124" s="11" t="s">
        <v>66</v>
      </c>
    </row>
    <row r="125" spans="2:65" s="1" customFormat="1" ht="21.75" customHeight="1" x14ac:dyDescent="0.2">
      <c r="B125" s="26"/>
      <c r="C125" s="199" t="s">
        <v>191</v>
      </c>
      <c r="D125" s="199" t="s">
        <v>118</v>
      </c>
      <c r="E125" s="200" t="s">
        <v>586</v>
      </c>
      <c r="F125" s="201" t="s">
        <v>587</v>
      </c>
      <c r="G125" s="202" t="s">
        <v>513</v>
      </c>
      <c r="H125" s="203">
        <v>5</v>
      </c>
      <c r="I125" s="99"/>
      <c r="J125" s="214">
        <f>ROUND(I125*H125,2)</f>
        <v>0</v>
      </c>
      <c r="K125" s="100"/>
      <c r="L125" s="26"/>
      <c r="M125" s="101" t="s">
        <v>3</v>
      </c>
      <c r="N125" s="102" t="s">
        <v>37</v>
      </c>
      <c r="P125" s="103">
        <f>O125*H125</f>
        <v>0</v>
      </c>
      <c r="Q125" s="103">
        <v>0.16700000000000001</v>
      </c>
      <c r="R125" s="103">
        <f>Q125*H125</f>
        <v>0.83500000000000008</v>
      </c>
      <c r="S125" s="103">
        <v>0</v>
      </c>
      <c r="T125" s="104">
        <f>S125*H125</f>
        <v>0</v>
      </c>
      <c r="AR125" s="105" t="s">
        <v>122</v>
      </c>
      <c r="AT125" s="105" t="s">
        <v>118</v>
      </c>
      <c r="AU125" s="105" t="s">
        <v>66</v>
      </c>
      <c r="AY125" s="11" t="s">
        <v>123</v>
      </c>
      <c r="BE125" s="106">
        <f>IF(N125="základní",J125,0)</f>
        <v>0</v>
      </c>
      <c r="BF125" s="106">
        <f>IF(N125="snížená",J125,0)</f>
        <v>0</v>
      </c>
      <c r="BG125" s="106">
        <f>IF(N125="zákl. přenesená",J125,0)</f>
        <v>0</v>
      </c>
      <c r="BH125" s="106">
        <f>IF(N125="sníž. přenesená",J125,0)</f>
        <v>0</v>
      </c>
      <c r="BI125" s="106">
        <f>IF(N125="nulová",J125,0)</f>
        <v>0</v>
      </c>
      <c r="BJ125" s="11" t="s">
        <v>74</v>
      </c>
      <c r="BK125" s="106">
        <f>ROUND(I125*H125,2)</f>
        <v>0</v>
      </c>
      <c r="BL125" s="11" t="s">
        <v>122</v>
      </c>
      <c r="BM125" s="105" t="s">
        <v>1060</v>
      </c>
    </row>
    <row r="126" spans="2:65" s="1" customFormat="1" ht="19.5" x14ac:dyDescent="0.2">
      <c r="B126" s="26"/>
      <c r="D126" s="204" t="s">
        <v>125</v>
      </c>
      <c r="F126" s="205" t="s">
        <v>589</v>
      </c>
      <c r="I126" s="107"/>
      <c r="L126" s="26"/>
      <c r="M126" s="108"/>
      <c r="T126" s="46"/>
      <c r="AT126" s="11" t="s">
        <v>125</v>
      </c>
      <c r="AU126" s="11" t="s">
        <v>66</v>
      </c>
    </row>
    <row r="127" spans="2:65" s="1" customFormat="1" x14ac:dyDescent="0.2">
      <c r="B127" s="26"/>
      <c r="D127" s="216" t="s">
        <v>503</v>
      </c>
      <c r="F127" s="217" t="s">
        <v>590</v>
      </c>
      <c r="I127" s="107"/>
      <c r="L127" s="26"/>
      <c r="M127" s="108"/>
      <c r="T127" s="46"/>
      <c r="AT127" s="11" t="s">
        <v>503</v>
      </c>
      <c r="AU127" s="11" t="s">
        <v>66</v>
      </c>
    </row>
    <row r="128" spans="2:65" s="1" customFormat="1" ht="16.5" customHeight="1" x14ac:dyDescent="0.2">
      <c r="B128" s="26"/>
      <c r="C128" s="199" t="s">
        <v>196</v>
      </c>
      <c r="D128" s="199" t="s">
        <v>118</v>
      </c>
      <c r="E128" s="200" t="s">
        <v>591</v>
      </c>
      <c r="F128" s="201" t="s">
        <v>592</v>
      </c>
      <c r="G128" s="202" t="s">
        <v>513</v>
      </c>
      <c r="H128" s="203">
        <v>5</v>
      </c>
      <c r="I128" s="99"/>
      <c r="J128" s="214">
        <f>ROUND(I128*H128,2)</f>
        <v>0</v>
      </c>
      <c r="K128" s="100"/>
      <c r="L128" s="26"/>
      <c r="M128" s="101" t="s">
        <v>3</v>
      </c>
      <c r="N128" s="102" t="s">
        <v>37</v>
      </c>
      <c r="P128" s="103">
        <f>O128*H128</f>
        <v>0</v>
      </c>
      <c r="Q128" s="103">
        <v>0</v>
      </c>
      <c r="R128" s="103">
        <f>Q128*H128</f>
        <v>0</v>
      </c>
      <c r="S128" s="103">
        <v>0.29499999999999998</v>
      </c>
      <c r="T128" s="104">
        <f>S128*H128</f>
        <v>1.4749999999999999</v>
      </c>
      <c r="AR128" s="105" t="s">
        <v>122</v>
      </c>
      <c r="AT128" s="105" t="s">
        <v>118</v>
      </c>
      <c r="AU128" s="105" t="s">
        <v>66</v>
      </c>
      <c r="AY128" s="11" t="s">
        <v>123</v>
      </c>
      <c r="BE128" s="106">
        <f>IF(N128="základní",J128,0)</f>
        <v>0</v>
      </c>
      <c r="BF128" s="106">
        <f>IF(N128="snížená",J128,0)</f>
        <v>0</v>
      </c>
      <c r="BG128" s="106">
        <f>IF(N128="zákl. přenesená",J128,0)</f>
        <v>0</v>
      </c>
      <c r="BH128" s="106">
        <f>IF(N128="sníž. přenesená",J128,0)</f>
        <v>0</v>
      </c>
      <c r="BI128" s="106">
        <f>IF(N128="nulová",J128,0)</f>
        <v>0</v>
      </c>
      <c r="BJ128" s="11" t="s">
        <v>74</v>
      </c>
      <c r="BK128" s="106">
        <f>ROUND(I128*H128,2)</f>
        <v>0</v>
      </c>
      <c r="BL128" s="11" t="s">
        <v>122</v>
      </c>
      <c r="BM128" s="105" t="s">
        <v>1061</v>
      </c>
    </row>
    <row r="129" spans="2:65" s="1" customFormat="1" ht="19.5" x14ac:dyDescent="0.2">
      <c r="B129" s="26"/>
      <c r="D129" s="204" t="s">
        <v>125</v>
      </c>
      <c r="F129" s="205" t="s">
        <v>594</v>
      </c>
      <c r="I129" s="107"/>
      <c r="L129" s="26"/>
      <c r="M129" s="108"/>
      <c r="T129" s="46"/>
      <c r="AT129" s="11" t="s">
        <v>125</v>
      </c>
      <c r="AU129" s="11" t="s">
        <v>66</v>
      </c>
    </row>
    <row r="130" spans="2:65" s="1" customFormat="1" x14ac:dyDescent="0.2">
      <c r="B130" s="26"/>
      <c r="D130" s="216" t="s">
        <v>503</v>
      </c>
      <c r="F130" s="217" t="s">
        <v>595</v>
      </c>
      <c r="I130" s="107"/>
      <c r="L130" s="26"/>
      <c r="M130" s="108"/>
      <c r="T130" s="46"/>
      <c r="AT130" s="11" t="s">
        <v>503</v>
      </c>
      <c r="AU130" s="11" t="s">
        <v>66</v>
      </c>
    </row>
    <row r="131" spans="2:65" s="1" customFormat="1" ht="16.5" customHeight="1" x14ac:dyDescent="0.2">
      <c r="B131" s="26"/>
      <c r="C131" s="199" t="s">
        <v>201</v>
      </c>
      <c r="D131" s="199" t="s">
        <v>118</v>
      </c>
      <c r="E131" s="200" t="s">
        <v>596</v>
      </c>
      <c r="F131" s="201" t="s">
        <v>597</v>
      </c>
      <c r="G131" s="202" t="s">
        <v>525</v>
      </c>
      <c r="H131" s="203">
        <v>5</v>
      </c>
      <c r="I131" s="99"/>
      <c r="J131" s="214">
        <f>ROUND(I131*H131,2)</f>
        <v>0</v>
      </c>
      <c r="K131" s="100"/>
      <c r="L131" s="26"/>
      <c r="M131" s="101" t="s">
        <v>3</v>
      </c>
      <c r="N131" s="102" t="s">
        <v>37</v>
      </c>
      <c r="P131" s="103">
        <f>O131*H131</f>
        <v>0</v>
      </c>
      <c r="Q131" s="103">
        <v>0</v>
      </c>
      <c r="R131" s="103">
        <f>Q131*H131</f>
        <v>0</v>
      </c>
      <c r="S131" s="103">
        <v>2</v>
      </c>
      <c r="T131" s="104">
        <f>S131*H131</f>
        <v>10</v>
      </c>
      <c r="AR131" s="105" t="s">
        <v>122</v>
      </c>
      <c r="AT131" s="105" t="s">
        <v>118</v>
      </c>
      <c r="AU131" s="105" t="s">
        <v>66</v>
      </c>
      <c r="AY131" s="11" t="s">
        <v>123</v>
      </c>
      <c r="BE131" s="106">
        <f>IF(N131="základní",J131,0)</f>
        <v>0</v>
      </c>
      <c r="BF131" s="106">
        <f>IF(N131="snížená",J131,0)</f>
        <v>0</v>
      </c>
      <c r="BG131" s="106">
        <f>IF(N131="zákl. přenesená",J131,0)</f>
        <v>0</v>
      </c>
      <c r="BH131" s="106">
        <f>IF(N131="sníž. přenesená",J131,0)</f>
        <v>0</v>
      </c>
      <c r="BI131" s="106">
        <f>IF(N131="nulová",J131,0)</f>
        <v>0</v>
      </c>
      <c r="BJ131" s="11" t="s">
        <v>74</v>
      </c>
      <c r="BK131" s="106">
        <f>ROUND(I131*H131,2)</f>
        <v>0</v>
      </c>
      <c r="BL131" s="11" t="s">
        <v>122</v>
      </c>
      <c r="BM131" s="105" t="s">
        <v>1062</v>
      </c>
    </row>
    <row r="132" spans="2:65" s="1" customFormat="1" x14ac:dyDescent="0.2">
      <c r="B132" s="26"/>
      <c r="D132" s="204" t="s">
        <v>125</v>
      </c>
      <c r="F132" s="205" t="s">
        <v>599</v>
      </c>
      <c r="I132" s="107"/>
      <c r="L132" s="26"/>
      <c r="M132" s="108"/>
      <c r="T132" s="46"/>
      <c r="AT132" s="11" t="s">
        <v>125</v>
      </c>
      <c r="AU132" s="11" t="s">
        <v>66</v>
      </c>
    </row>
    <row r="133" spans="2:65" s="1" customFormat="1" ht="19.5" x14ac:dyDescent="0.2">
      <c r="B133" s="26"/>
      <c r="D133" s="204" t="s">
        <v>127</v>
      </c>
      <c r="F133" s="206" t="s">
        <v>600</v>
      </c>
      <c r="I133" s="107"/>
      <c r="L133" s="26"/>
      <c r="M133" s="108"/>
      <c r="T133" s="46"/>
      <c r="AT133" s="11" t="s">
        <v>127</v>
      </c>
      <c r="AU133" s="11" t="s">
        <v>66</v>
      </c>
    </row>
    <row r="134" spans="2:65" s="1" customFormat="1" ht="16.5" customHeight="1" x14ac:dyDescent="0.2">
      <c r="B134" s="26"/>
      <c r="C134" s="199" t="s">
        <v>206</v>
      </c>
      <c r="D134" s="199" t="s">
        <v>118</v>
      </c>
      <c r="E134" s="200" t="s">
        <v>627</v>
      </c>
      <c r="F134" s="201" t="s">
        <v>628</v>
      </c>
      <c r="G134" s="202" t="s">
        <v>525</v>
      </c>
      <c r="H134" s="203">
        <v>1</v>
      </c>
      <c r="I134" s="99"/>
      <c r="J134" s="214">
        <f>ROUND(I134*H134,2)</f>
        <v>0</v>
      </c>
      <c r="K134" s="100"/>
      <c r="L134" s="26"/>
      <c r="M134" s="101" t="s">
        <v>3</v>
      </c>
      <c r="N134" s="102" t="s">
        <v>37</v>
      </c>
      <c r="P134" s="103">
        <f>O134*H134</f>
        <v>0</v>
      </c>
      <c r="Q134" s="103">
        <v>0</v>
      </c>
      <c r="R134" s="103">
        <f>Q134*H134</f>
        <v>0</v>
      </c>
      <c r="S134" s="103">
        <v>1.8049999999999999</v>
      </c>
      <c r="T134" s="104">
        <f>S134*H134</f>
        <v>1.8049999999999999</v>
      </c>
      <c r="AR134" s="105" t="s">
        <v>122</v>
      </c>
      <c r="AT134" s="105" t="s">
        <v>118</v>
      </c>
      <c r="AU134" s="105" t="s">
        <v>66</v>
      </c>
      <c r="AY134" s="11" t="s">
        <v>123</v>
      </c>
      <c r="BE134" s="106">
        <f>IF(N134="základní",J134,0)</f>
        <v>0</v>
      </c>
      <c r="BF134" s="106">
        <f>IF(N134="snížená",J134,0)</f>
        <v>0</v>
      </c>
      <c r="BG134" s="106">
        <f>IF(N134="zákl. přenesená",J134,0)</f>
        <v>0</v>
      </c>
      <c r="BH134" s="106">
        <f>IF(N134="sníž. přenesená",J134,0)</f>
        <v>0</v>
      </c>
      <c r="BI134" s="106">
        <f>IF(N134="nulová",J134,0)</f>
        <v>0</v>
      </c>
      <c r="BJ134" s="11" t="s">
        <v>74</v>
      </c>
      <c r="BK134" s="106">
        <f>ROUND(I134*H134,2)</f>
        <v>0</v>
      </c>
      <c r="BL134" s="11" t="s">
        <v>122</v>
      </c>
      <c r="BM134" s="105" t="s">
        <v>1063</v>
      </c>
    </row>
    <row r="135" spans="2:65" s="1" customFormat="1" ht="19.5" x14ac:dyDescent="0.2">
      <c r="B135" s="26"/>
      <c r="D135" s="204" t="s">
        <v>125</v>
      </c>
      <c r="F135" s="205" t="s">
        <v>630</v>
      </c>
      <c r="I135" s="107"/>
      <c r="L135" s="26"/>
      <c r="M135" s="108"/>
      <c r="T135" s="46"/>
      <c r="AT135" s="11" t="s">
        <v>125</v>
      </c>
      <c r="AU135" s="11" t="s">
        <v>66</v>
      </c>
    </row>
    <row r="136" spans="2:65" s="1" customFormat="1" x14ac:dyDescent="0.2">
      <c r="B136" s="26"/>
      <c r="D136" s="216" t="s">
        <v>503</v>
      </c>
      <c r="F136" s="217" t="s">
        <v>631</v>
      </c>
      <c r="I136" s="107"/>
      <c r="L136" s="26"/>
      <c r="M136" s="108"/>
      <c r="T136" s="46"/>
      <c r="AT136" s="11" t="s">
        <v>503</v>
      </c>
      <c r="AU136" s="11" t="s">
        <v>66</v>
      </c>
    </row>
    <row r="137" spans="2:65" s="1" customFormat="1" ht="19.5" x14ac:dyDescent="0.2">
      <c r="B137" s="26"/>
      <c r="D137" s="204" t="s">
        <v>127</v>
      </c>
      <c r="F137" s="206" t="s">
        <v>600</v>
      </c>
      <c r="I137" s="107"/>
      <c r="L137" s="26"/>
      <c r="M137" s="108"/>
      <c r="T137" s="46"/>
      <c r="AT137" s="11" t="s">
        <v>127</v>
      </c>
      <c r="AU137" s="11" t="s">
        <v>66</v>
      </c>
    </row>
    <row r="138" spans="2:65" s="1" customFormat="1" ht="21.75" customHeight="1" x14ac:dyDescent="0.2">
      <c r="B138" s="26"/>
      <c r="C138" s="199" t="s">
        <v>210</v>
      </c>
      <c r="D138" s="199" t="s">
        <v>118</v>
      </c>
      <c r="E138" s="200" t="s">
        <v>632</v>
      </c>
      <c r="F138" s="201" t="s">
        <v>633</v>
      </c>
      <c r="G138" s="202" t="s">
        <v>567</v>
      </c>
      <c r="H138" s="203">
        <v>5</v>
      </c>
      <c r="I138" s="99"/>
      <c r="J138" s="214">
        <f>ROUND(I138*H138,2)</f>
        <v>0</v>
      </c>
      <c r="K138" s="100"/>
      <c r="L138" s="26"/>
      <c r="M138" s="101" t="s">
        <v>3</v>
      </c>
      <c r="N138" s="102" t="s">
        <v>37</v>
      </c>
      <c r="P138" s="103">
        <f>O138*H138</f>
        <v>0</v>
      </c>
      <c r="Q138" s="103">
        <v>0</v>
      </c>
      <c r="R138" s="103">
        <f>Q138*H138</f>
        <v>0</v>
      </c>
      <c r="S138" s="103">
        <v>0</v>
      </c>
      <c r="T138" s="104">
        <f>S138*H138</f>
        <v>0</v>
      </c>
      <c r="AR138" s="105" t="s">
        <v>122</v>
      </c>
      <c r="AT138" s="105" t="s">
        <v>118</v>
      </c>
      <c r="AU138" s="105" t="s">
        <v>66</v>
      </c>
      <c r="AY138" s="11" t="s">
        <v>123</v>
      </c>
      <c r="BE138" s="106">
        <f>IF(N138="základní",J138,0)</f>
        <v>0</v>
      </c>
      <c r="BF138" s="106">
        <f>IF(N138="snížená",J138,0)</f>
        <v>0</v>
      </c>
      <c r="BG138" s="106">
        <f>IF(N138="zákl. přenesená",J138,0)</f>
        <v>0</v>
      </c>
      <c r="BH138" s="106">
        <f>IF(N138="sníž. přenesená",J138,0)</f>
        <v>0</v>
      </c>
      <c r="BI138" s="106">
        <f>IF(N138="nulová",J138,0)</f>
        <v>0</v>
      </c>
      <c r="BJ138" s="11" t="s">
        <v>74</v>
      </c>
      <c r="BK138" s="106">
        <f>ROUND(I138*H138,2)</f>
        <v>0</v>
      </c>
      <c r="BL138" s="11" t="s">
        <v>122</v>
      </c>
      <c r="BM138" s="105" t="s">
        <v>1064</v>
      </c>
    </row>
    <row r="139" spans="2:65" s="1" customFormat="1" x14ac:dyDescent="0.2">
      <c r="B139" s="26"/>
      <c r="D139" s="204" t="s">
        <v>125</v>
      </c>
      <c r="F139" s="205" t="s">
        <v>635</v>
      </c>
      <c r="I139" s="107"/>
      <c r="L139" s="26"/>
      <c r="M139" s="108"/>
      <c r="T139" s="46"/>
      <c r="AT139" s="11" t="s">
        <v>125</v>
      </c>
      <c r="AU139" s="11" t="s">
        <v>66</v>
      </c>
    </row>
    <row r="140" spans="2:65" s="1" customFormat="1" x14ac:dyDescent="0.2">
      <c r="B140" s="26"/>
      <c r="D140" s="216" t="s">
        <v>503</v>
      </c>
      <c r="F140" s="217" t="s">
        <v>636</v>
      </c>
      <c r="I140" s="107"/>
      <c r="L140" s="26"/>
      <c r="M140" s="108"/>
      <c r="T140" s="46"/>
      <c r="AT140" s="11" t="s">
        <v>503</v>
      </c>
      <c r="AU140" s="11" t="s">
        <v>66</v>
      </c>
    </row>
    <row r="141" spans="2:65" s="1" customFormat="1" ht="16.5" customHeight="1" x14ac:dyDescent="0.2">
      <c r="B141" s="26"/>
      <c r="C141" s="199" t="s">
        <v>8</v>
      </c>
      <c r="D141" s="199" t="s">
        <v>118</v>
      </c>
      <c r="E141" s="200" t="s">
        <v>637</v>
      </c>
      <c r="F141" s="201" t="s">
        <v>638</v>
      </c>
      <c r="G141" s="202" t="s">
        <v>567</v>
      </c>
      <c r="H141" s="203">
        <v>5</v>
      </c>
      <c r="I141" s="99"/>
      <c r="J141" s="214">
        <f>ROUND(I141*H141,2)</f>
        <v>0</v>
      </c>
      <c r="K141" s="100"/>
      <c r="L141" s="26"/>
      <c r="M141" s="101" t="s">
        <v>3</v>
      </c>
      <c r="N141" s="102" t="s">
        <v>37</v>
      </c>
      <c r="P141" s="103">
        <f>O141*H141</f>
        <v>0</v>
      </c>
      <c r="Q141" s="103">
        <v>0</v>
      </c>
      <c r="R141" s="103">
        <f>Q141*H141</f>
        <v>0</v>
      </c>
      <c r="S141" s="103">
        <v>0</v>
      </c>
      <c r="T141" s="104">
        <f>S141*H141</f>
        <v>0</v>
      </c>
      <c r="AR141" s="105" t="s">
        <v>122</v>
      </c>
      <c r="AT141" s="105" t="s">
        <v>118</v>
      </c>
      <c r="AU141" s="105" t="s">
        <v>66</v>
      </c>
      <c r="AY141" s="11" t="s">
        <v>123</v>
      </c>
      <c r="BE141" s="106">
        <f>IF(N141="základní",J141,0)</f>
        <v>0</v>
      </c>
      <c r="BF141" s="106">
        <f>IF(N141="snížená",J141,0)</f>
        <v>0</v>
      </c>
      <c r="BG141" s="106">
        <f>IF(N141="zákl. přenesená",J141,0)</f>
        <v>0</v>
      </c>
      <c r="BH141" s="106">
        <f>IF(N141="sníž. přenesená",J141,0)</f>
        <v>0</v>
      </c>
      <c r="BI141" s="106">
        <f>IF(N141="nulová",J141,0)</f>
        <v>0</v>
      </c>
      <c r="BJ141" s="11" t="s">
        <v>74</v>
      </c>
      <c r="BK141" s="106">
        <f>ROUND(I141*H141,2)</f>
        <v>0</v>
      </c>
      <c r="BL141" s="11" t="s">
        <v>122</v>
      </c>
      <c r="BM141" s="105" t="s">
        <v>1065</v>
      </c>
    </row>
    <row r="142" spans="2:65" s="1" customFormat="1" ht="19.5" x14ac:dyDescent="0.2">
      <c r="B142" s="26"/>
      <c r="D142" s="204" t="s">
        <v>125</v>
      </c>
      <c r="F142" s="205" t="s">
        <v>640</v>
      </c>
      <c r="I142" s="107"/>
      <c r="L142" s="26"/>
      <c r="M142" s="114"/>
      <c r="N142" s="115"/>
      <c r="O142" s="115"/>
      <c r="P142" s="115"/>
      <c r="Q142" s="115"/>
      <c r="R142" s="115"/>
      <c r="S142" s="115"/>
      <c r="T142" s="116"/>
      <c r="AT142" s="11" t="s">
        <v>125</v>
      </c>
      <c r="AU142" s="11" t="s">
        <v>66</v>
      </c>
    </row>
    <row r="143" spans="2:65" s="1" customFormat="1" ht="6.95" customHeight="1" x14ac:dyDescent="0.2">
      <c r="B143" s="35"/>
      <c r="C143" s="36"/>
      <c r="D143" s="36"/>
      <c r="E143" s="36"/>
      <c r="F143" s="36"/>
      <c r="G143" s="36"/>
      <c r="H143" s="36"/>
      <c r="I143" s="36"/>
      <c r="J143" s="36"/>
      <c r="K143" s="36"/>
      <c r="L143" s="26"/>
    </row>
  </sheetData>
  <sheetProtection algorithmName="SHA-512" hashValue="WeUnbe9EepYPnISFhIdGu6kod2A5FAUnSrG/iiTkU5Ry3BpcyYkHYtl2exrUL+9MjtvC8KJQ1jt9ZTQhJCXdig==" saltValue="VEMIbkNS4f94X+p341+7qA==" spinCount="100000" sheet="1" objects="1" scenarios="1"/>
  <autoFilter ref="C78:K142" xr:uid="{00000000-0009-0000-0000-000006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2" r:id="rId1" xr:uid="{00000000-0004-0000-0600-000000000000}"/>
    <hyperlink ref="F86" r:id="rId2" xr:uid="{00000000-0004-0000-0600-000001000000}"/>
    <hyperlink ref="F97" r:id="rId3" xr:uid="{00000000-0004-0000-0600-000002000000}"/>
    <hyperlink ref="F100" r:id="rId4" xr:uid="{00000000-0004-0000-0600-000003000000}"/>
    <hyperlink ref="F107" r:id="rId5" xr:uid="{00000000-0004-0000-0600-000004000000}"/>
    <hyperlink ref="F110" r:id="rId6" xr:uid="{00000000-0004-0000-0600-000005000000}"/>
    <hyperlink ref="F115" r:id="rId7" xr:uid="{00000000-0004-0000-0600-000006000000}"/>
    <hyperlink ref="F118" r:id="rId8" xr:uid="{00000000-0004-0000-0600-000007000000}"/>
    <hyperlink ref="F121" r:id="rId9" xr:uid="{00000000-0004-0000-0600-000008000000}"/>
    <hyperlink ref="F124" r:id="rId10" xr:uid="{00000000-0004-0000-0600-000009000000}"/>
    <hyperlink ref="F127" r:id="rId11" xr:uid="{00000000-0004-0000-0600-00000A000000}"/>
    <hyperlink ref="F130" r:id="rId12" xr:uid="{00000000-0004-0000-0600-00000B000000}"/>
    <hyperlink ref="F136" r:id="rId13" xr:uid="{00000000-0004-0000-0600-00000C000000}"/>
    <hyperlink ref="F140" r:id="rId14" xr:uid="{00000000-0004-0000-06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1"/>
  <sheetViews>
    <sheetView showGridLines="0" workbookViewId="0">
      <selection activeCell="J18" sqref="J1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8" t="s">
        <v>6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1" t="s">
        <v>94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76</v>
      </c>
    </row>
    <row r="4" spans="2:46" ht="24.95" customHeight="1" x14ac:dyDescent="0.2">
      <c r="B4" s="14"/>
      <c r="D4" s="15" t="s">
        <v>98</v>
      </c>
      <c r="L4" s="14"/>
      <c r="M4" s="78" t="s">
        <v>11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21" t="s">
        <v>16</v>
      </c>
      <c r="L6" s="14"/>
    </row>
    <row r="7" spans="2:46" ht="16.5" customHeight="1" x14ac:dyDescent="0.2">
      <c r="B7" s="14"/>
      <c r="E7" s="258" t="str">
        <f>'Rekapitulace stavby'!K6</f>
        <v>Oprava osvětlení v žst. Kasejovice a žst Blatná</v>
      </c>
      <c r="F7" s="259"/>
      <c r="G7" s="259"/>
      <c r="H7" s="259"/>
      <c r="L7" s="14"/>
    </row>
    <row r="8" spans="2:46" s="1" customFormat="1" ht="12" customHeight="1" x14ac:dyDescent="0.2">
      <c r="B8" s="26"/>
      <c r="D8" s="21" t="s">
        <v>99</v>
      </c>
      <c r="L8" s="26"/>
    </row>
    <row r="9" spans="2:46" s="1" customFormat="1" ht="16.5" customHeight="1" x14ac:dyDescent="0.2">
      <c r="B9" s="26"/>
      <c r="E9" s="241" t="s">
        <v>1066</v>
      </c>
      <c r="F9" s="257"/>
      <c r="G9" s="257"/>
      <c r="H9" s="257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1" t="s">
        <v>17</v>
      </c>
      <c r="F11" s="19" t="s">
        <v>3</v>
      </c>
      <c r="I11" s="21" t="s">
        <v>18</v>
      </c>
      <c r="J11" s="19" t="s">
        <v>3</v>
      </c>
      <c r="L11" s="26"/>
    </row>
    <row r="12" spans="2:46" s="1" customFormat="1" ht="12" customHeight="1" x14ac:dyDescent="0.2">
      <c r="B12" s="26"/>
      <c r="D12" s="21" t="s">
        <v>19</v>
      </c>
      <c r="F12" s="19" t="s">
        <v>1278</v>
      </c>
      <c r="I12" s="21" t="s">
        <v>21</v>
      </c>
      <c r="J12" s="43">
        <f>'Rekapitulace stavby'!AN8</f>
        <v>0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1" t="s">
        <v>22</v>
      </c>
      <c r="I14" s="21" t="s">
        <v>23</v>
      </c>
      <c r="J14" s="19">
        <v>70994234</v>
      </c>
      <c r="L14" s="26"/>
    </row>
    <row r="15" spans="2:46" s="1" customFormat="1" ht="18" customHeight="1" x14ac:dyDescent="0.2">
      <c r="B15" s="26"/>
      <c r="E15" s="19" t="s">
        <v>1277</v>
      </c>
      <c r="I15" s="21" t="s">
        <v>24</v>
      </c>
      <c r="J15" s="19" t="s">
        <v>1276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1" t="s">
        <v>1275</v>
      </c>
      <c r="I17" s="21" t="s">
        <v>23</v>
      </c>
      <c r="J17" s="22" t="str">
        <f>'Rekapitulace stavby'!AN13</f>
        <v>Vyplň údaj</v>
      </c>
      <c r="L17" s="26"/>
    </row>
    <row r="18" spans="2:12" s="1" customFormat="1" ht="18" customHeight="1" x14ac:dyDescent="0.2">
      <c r="B18" s="26"/>
      <c r="E18" s="260" t="str">
        <f>'Rekapitulace stavby'!E14</f>
        <v>Vyplň údaj</v>
      </c>
      <c r="F18" s="230"/>
      <c r="G18" s="230"/>
      <c r="H18" s="230"/>
      <c r="I18" s="21" t="s">
        <v>24</v>
      </c>
      <c r="J18" s="22" t="str">
        <f>'Rekapitulace stavby'!AN14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1"/>
      <c r="I20" s="21"/>
      <c r="J20" s="19" t="str">
        <f>IF('Rekapitulace stavby'!AN16="","",'Rekapitulace stavby'!AN16)</f>
        <v/>
      </c>
      <c r="L20" s="26"/>
    </row>
    <row r="21" spans="2:12" s="1" customFormat="1" ht="18" customHeight="1" x14ac:dyDescent="0.2">
      <c r="B21" s="26"/>
      <c r="E21" s="19" t="str">
        <f>IF('Rekapitulace stavby'!E17="","",'Rekapitulace stavby'!E17)</f>
        <v xml:space="preserve"> </v>
      </c>
      <c r="I21" s="21"/>
      <c r="J21" s="19" t="str">
        <f>IF('Rekapitulace stavby'!AN17="","",'Rekapitulace stavby'!AN17)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1"/>
      <c r="I23" s="21"/>
      <c r="J23" s="19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9" t="str">
        <f>IF('Rekapitulace stavby'!E20="","",'Rekapitulace stavby'!E20)</f>
        <v xml:space="preserve"> </v>
      </c>
      <c r="I24" s="21"/>
      <c r="J24" s="19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1" t="s">
        <v>31</v>
      </c>
      <c r="L26" s="26"/>
    </row>
    <row r="27" spans="2:12" s="7" customFormat="1" ht="16.5" customHeight="1" x14ac:dyDescent="0.2">
      <c r="B27" s="79"/>
      <c r="E27" s="235" t="s">
        <v>3</v>
      </c>
      <c r="F27" s="235"/>
      <c r="G27" s="235"/>
      <c r="H27" s="235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0" t="s">
        <v>32</v>
      </c>
      <c r="J30" s="56">
        <f>ROUND(J79,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 x14ac:dyDescent="0.2">
      <c r="B33" s="26"/>
      <c r="D33" s="81" t="s">
        <v>36</v>
      </c>
      <c r="E33" s="21" t="s">
        <v>37</v>
      </c>
      <c r="F33" s="82">
        <f>ROUND((SUM(BE79:BE100)),  2)</f>
        <v>0</v>
      </c>
      <c r="I33" s="83">
        <v>0.21</v>
      </c>
      <c r="J33" s="82">
        <f>ROUND(((SUM(BE79:BE100))*I33),  2)</f>
        <v>0</v>
      </c>
      <c r="L33" s="26"/>
    </row>
    <row r="34" spans="2:12" s="1" customFormat="1" ht="14.45" customHeight="1" x14ac:dyDescent="0.2">
      <c r="B34" s="26"/>
      <c r="E34" s="21" t="s">
        <v>38</v>
      </c>
      <c r="F34" s="82">
        <f>ROUND((SUM(BF79:BF100)),  2)</f>
        <v>0</v>
      </c>
      <c r="I34" s="83">
        <v>0.15</v>
      </c>
      <c r="J34" s="82">
        <f>ROUND(((SUM(BF79:BF100))*I34),  2)</f>
        <v>0</v>
      </c>
      <c r="L34" s="26"/>
    </row>
    <row r="35" spans="2:12" s="1" customFormat="1" ht="14.45" hidden="1" customHeight="1" x14ac:dyDescent="0.2">
      <c r="B35" s="26"/>
      <c r="E35" s="21" t="s">
        <v>39</v>
      </c>
      <c r="F35" s="82">
        <f>ROUND((SUM(BG79:BG100)),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 x14ac:dyDescent="0.2">
      <c r="B36" s="26"/>
      <c r="E36" s="21" t="s">
        <v>40</v>
      </c>
      <c r="F36" s="82">
        <f>ROUND((SUM(BH79:BH100)),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 x14ac:dyDescent="0.2">
      <c r="B37" s="26"/>
      <c r="E37" s="21" t="s">
        <v>41</v>
      </c>
      <c r="F37" s="82">
        <f>ROUND((SUM(BI79:BI100)),  2)</f>
        <v>0</v>
      </c>
      <c r="I37" s="83">
        <v>0</v>
      </c>
      <c r="J37" s="82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42</v>
      </c>
      <c r="E39" s="47"/>
      <c r="F39" s="47"/>
      <c r="G39" s="86" t="s">
        <v>43</v>
      </c>
      <c r="H39" s="87" t="s">
        <v>44</v>
      </c>
      <c r="I39" s="47"/>
      <c r="J39" s="88">
        <f>SUM(J30:J37)</f>
        <v>0</v>
      </c>
      <c r="K39" s="89"/>
      <c r="L39" s="26"/>
    </row>
    <row r="40" spans="2:12" s="1" customFormat="1" ht="14.45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 x14ac:dyDescent="0.2">
      <c r="B45" s="26"/>
      <c r="C45" s="15" t="s">
        <v>101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1" t="s">
        <v>16</v>
      </c>
      <c r="L47" s="26"/>
    </row>
    <row r="48" spans="2:12" s="1" customFormat="1" ht="16.5" customHeight="1" x14ac:dyDescent="0.2">
      <c r="B48" s="26"/>
      <c r="E48" s="258" t="str">
        <f>E7</f>
        <v>Oprava osvětlení v žst. Kasejovice a žst Blatná</v>
      </c>
      <c r="F48" s="259"/>
      <c r="G48" s="259"/>
      <c r="H48" s="259"/>
      <c r="L48" s="26"/>
    </row>
    <row r="49" spans="2:47" s="1" customFormat="1" ht="12" customHeight="1" x14ac:dyDescent="0.2">
      <c r="B49" s="26"/>
      <c r="C49" s="21" t="s">
        <v>99</v>
      </c>
      <c r="L49" s="26"/>
    </row>
    <row r="50" spans="2:47" s="1" customFormat="1" ht="16.5" customHeight="1" x14ac:dyDescent="0.2">
      <c r="B50" s="26"/>
      <c r="E50" s="241" t="str">
        <f>E9</f>
        <v>07 - žst- Blatná - VON</v>
      </c>
      <c r="F50" s="257"/>
      <c r="G50" s="257"/>
      <c r="H50" s="257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1" t="s">
        <v>19</v>
      </c>
      <c r="F52" s="19" t="str">
        <f>F12</f>
        <v>trať 191 dle JŘ, TÚ Blatná - Nepomuk</v>
      </c>
      <c r="I52" s="21" t="s">
        <v>21</v>
      </c>
      <c r="J52" s="43">
        <f>IF(J12="","",J12)</f>
        <v>0</v>
      </c>
      <c r="L52" s="26"/>
    </row>
    <row r="53" spans="2:47" s="1" customFormat="1" ht="6.95" customHeight="1" x14ac:dyDescent="0.2">
      <c r="B53" s="26"/>
      <c r="L53" s="26"/>
    </row>
    <row r="54" spans="2:47" s="1" customFormat="1" ht="15.2" customHeight="1" x14ac:dyDescent="0.2">
      <c r="B54" s="26"/>
      <c r="C54" s="21" t="s">
        <v>22</v>
      </c>
      <c r="F54" s="19" t="str">
        <f>E15</f>
        <v>Správa železnic, státní organizace, Oblastní ředitelství Plzeň</v>
      </c>
      <c r="I54" s="21" t="s">
        <v>27</v>
      </c>
      <c r="J54" s="24" t="str">
        <f>E21</f>
        <v xml:space="preserve"> </v>
      </c>
      <c r="L54" s="26"/>
    </row>
    <row r="55" spans="2:47" s="1" customFormat="1" ht="15.2" customHeight="1" x14ac:dyDescent="0.2">
      <c r="B55" s="26"/>
      <c r="C55" s="21" t="s">
        <v>25</v>
      </c>
      <c r="F55" s="19" t="str">
        <f>IF(E18="","",E18)</f>
        <v>Vyplň údaj</v>
      </c>
      <c r="I55" s="21" t="s">
        <v>30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102</v>
      </c>
      <c r="D57" s="84"/>
      <c r="E57" s="84"/>
      <c r="F57" s="84"/>
      <c r="G57" s="84"/>
      <c r="H57" s="84"/>
      <c r="I57" s="84"/>
      <c r="J57" s="91" t="s">
        <v>103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64</v>
      </c>
      <c r="J59" s="56">
        <f>J79</f>
        <v>0</v>
      </c>
      <c r="L59" s="26"/>
      <c r="AU59" s="11" t="s">
        <v>104</v>
      </c>
    </row>
    <row r="60" spans="2:47" s="1" customFormat="1" ht="21.75" customHeight="1" x14ac:dyDescent="0.2">
      <c r="B60" s="26"/>
      <c r="L60" s="26"/>
    </row>
    <row r="61" spans="2:47" s="1" customFormat="1" ht="6.95" customHeight="1" x14ac:dyDescent="0.2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6"/>
    </row>
    <row r="65" spans="2:65" s="1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6"/>
    </row>
    <row r="66" spans="2:65" s="1" customFormat="1" ht="24.95" customHeight="1" x14ac:dyDescent="0.2">
      <c r="B66" s="26"/>
      <c r="C66" s="15" t="s">
        <v>105</v>
      </c>
      <c r="L66" s="26"/>
    </row>
    <row r="67" spans="2:65" s="1" customFormat="1" ht="6.95" customHeight="1" x14ac:dyDescent="0.2">
      <c r="B67" s="26"/>
      <c r="L67" s="26"/>
    </row>
    <row r="68" spans="2:65" s="1" customFormat="1" ht="12" customHeight="1" x14ac:dyDescent="0.2">
      <c r="B68" s="26"/>
      <c r="C68" s="21" t="s">
        <v>16</v>
      </c>
      <c r="L68" s="26"/>
    </row>
    <row r="69" spans="2:65" s="1" customFormat="1" ht="16.5" customHeight="1" x14ac:dyDescent="0.2">
      <c r="B69" s="26"/>
      <c r="E69" s="258" t="str">
        <f>E7</f>
        <v>Oprava osvětlení v žst. Kasejovice a žst Blatná</v>
      </c>
      <c r="F69" s="259"/>
      <c r="G69" s="259"/>
      <c r="H69" s="259"/>
      <c r="L69" s="26"/>
    </row>
    <row r="70" spans="2:65" s="1" customFormat="1" ht="12" customHeight="1" x14ac:dyDescent="0.2">
      <c r="B70" s="26"/>
      <c r="C70" s="21" t="s">
        <v>99</v>
      </c>
      <c r="L70" s="26"/>
    </row>
    <row r="71" spans="2:65" s="1" customFormat="1" ht="16.5" customHeight="1" x14ac:dyDescent="0.2">
      <c r="B71" s="26"/>
      <c r="E71" s="241" t="str">
        <f>E9</f>
        <v>07 - žst- Blatná - VON</v>
      </c>
      <c r="F71" s="257"/>
      <c r="G71" s="257"/>
      <c r="H71" s="257"/>
      <c r="L71" s="26"/>
    </row>
    <row r="72" spans="2:65" s="1" customFormat="1" ht="6.95" customHeight="1" x14ac:dyDescent="0.2">
      <c r="B72" s="26"/>
      <c r="L72" s="26"/>
    </row>
    <row r="73" spans="2:65" s="1" customFormat="1" ht="12" customHeight="1" x14ac:dyDescent="0.2">
      <c r="B73" s="26"/>
      <c r="C73" s="21" t="s">
        <v>19</v>
      </c>
      <c r="F73" s="19" t="str">
        <f>F12</f>
        <v>trať 191 dle JŘ, TÚ Blatná - Nepomuk</v>
      </c>
      <c r="I73" s="21" t="s">
        <v>21</v>
      </c>
      <c r="J73" s="43">
        <f>IF(J12="","",J12)</f>
        <v>0</v>
      </c>
      <c r="L73" s="26"/>
    </row>
    <row r="74" spans="2:65" s="1" customFormat="1" ht="6.95" customHeight="1" x14ac:dyDescent="0.2">
      <c r="B74" s="26"/>
      <c r="L74" s="26"/>
    </row>
    <row r="75" spans="2:65" s="1" customFormat="1" ht="15.2" customHeight="1" x14ac:dyDescent="0.2">
      <c r="B75" s="26"/>
      <c r="C75" s="21" t="s">
        <v>22</v>
      </c>
      <c r="F75" s="19" t="str">
        <f>E15</f>
        <v>Správa železnic, státní organizace, Oblastní ředitelství Plzeň</v>
      </c>
      <c r="I75" s="21" t="s">
        <v>27</v>
      </c>
      <c r="J75" s="24" t="str">
        <f>E21</f>
        <v xml:space="preserve"> </v>
      </c>
      <c r="L75" s="26"/>
    </row>
    <row r="76" spans="2:65" s="1" customFormat="1" ht="15.2" customHeight="1" x14ac:dyDescent="0.2">
      <c r="B76" s="26"/>
      <c r="C76" s="21" t="s">
        <v>25</v>
      </c>
      <c r="F76" s="19" t="str">
        <f>IF(E18="","",E18)</f>
        <v>Vyplň údaj</v>
      </c>
      <c r="I76" s="21" t="s">
        <v>30</v>
      </c>
      <c r="J76" s="24" t="str">
        <f>E24</f>
        <v xml:space="preserve"> </v>
      </c>
      <c r="L76" s="26"/>
    </row>
    <row r="77" spans="2:65" s="1" customFormat="1" ht="10.35" customHeight="1" x14ac:dyDescent="0.2">
      <c r="B77" s="26"/>
      <c r="L77" s="26"/>
    </row>
    <row r="78" spans="2:65" s="8" customFormat="1" ht="29.25" customHeight="1" x14ac:dyDescent="0.2">
      <c r="B78" s="93"/>
      <c r="C78" s="198" t="s">
        <v>106</v>
      </c>
      <c r="D78" s="94" t="s">
        <v>51</v>
      </c>
      <c r="E78" s="94" t="s">
        <v>47</v>
      </c>
      <c r="F78" s="94" t="s">
        <v>48</v>
      </c>
      <c r="G78" s="94" t="s">
        <v>107</v>
      </c>
      <c r="H78" s="94" t="s">
        <v>108</v>
      </c>
      <c r="I78" s="94" t="s">
        <v>109</v>
      </c>
      <c r="J78" s="212" t="s">
        <v>103</v>
      </c>
      <c r="K78" s="95" t="s">
        <v>110</v>
      </c>
      <c r="L78" s="93"/>
      <c r="M78" s="49" t="s">
        <v>3</v>
      </c>
      <c r="N78" s="50" t="s">
        <v>36</v>
      </c>
      <c r="O78" s="50" t="s">
        <v>111</v>
      </c>
      <c r="P78" s="50" t="s">
        <v>112</v>
      </c>
      <c r="Q78" s="50" t="s">
        <v>113</v>
      </c>
      <c r="R78" s="50" t="s">
        <v>114</v>
      </c>
      <c r="S78" s="50" t="s">
        <v>115</v>
      </c>
      <c r="T78" s="51" t="s">
        <v>116</v>
      </c>
    </row>
    <row r="79" spans="2:65" s="1" customFormat="1" ht="22.9" customHeight="1" x14ac:dyDescent="0.25">
      <c r="B79" s="26"/>
      <c r="C79" s="54" t="s">
        <v>117</v>
      </c>
      <c r="J79" s="213">
        <f>BK79</f>
        <v>0</v>
      </c>
      <c r="L79" s="26"/>
      <c r="M79" s="52"/>
      <c r="N79" s="44"/>
      <c r="O79" s="44"/>
      <c r="P79" s="96">
        <f>SUM(P80:P100)</f>
        <v>0</v>
      </c>
      <c r="Q79" s="44"/>
      <c r="R79" s="96">
        <f>SUM(R80:R100)</f>
        <v>8.8000000000000005E-3</v>
      </c>
      <c r="S79" s="44"/>
      <c r="T79" s="97">
        <f>SUM(T80:T100)</f>
        <v>0</v>
      </c>
      <c r="AT79" s="11" t="s">
        <v>65</v>
      </c>
      <c r="AU79" s="11" t="s">
        <v>104</v>
      </c>
      <c r="BK79" s="98">
        <f>SUM(BK80:BK100)</f>
        <v>0</v>
      </c>
    </row>
    <row r="80" spans="2:65" s="1" customFormat="1" ht="16.5" customHeight="1" x14ac:dyDescent="0.2">
      <c r="B80" s="26"/>
      <c r="C80" s="199" t="s">
        <v>74</v>
      </c>
      <c r="D80" s="199" t="s">
        <v>118</v>
      </c>
      <c r="E80" s="200" t="s">
        <v>642</v>
      </c>
      <c r="F80" s="201" t="s">
        <v>643</v>
      </c>
      <c r="G80" s="202" t="s">
        <v>644</v>
      </c>
      <c r="H80" s="203">
        <v>1</v>
      </c>
      <c r="I80" s="99"/>
      <c r="J80" s="214">
        <f>ROUND(I80*H80,2)</f>
        <v>0</v>
      </c>
      <c r="K80" s="100"/>
      <c r="L80" s="26"/>
      <c r="M80" s="101" t="s">
        <v>3</v>
      </c>
      <c r="N80" s="102" t="s">
        <v>37</v>
      </c>
      <c r="P80" s="103">
        <f>O80*H80</f>
        <v>0</v>
      </c>
      <c r="Q80" s="103">
        <v>0</v>
      </c>
      <c r="R80" s="103">
        <f>Q80*H80</f>
        <v>0</v>
      </c>
      <c r="S80" s="103">
        <v>0</v>
      </c>
      <c r="T80" s="104">
        <f>S80*H80</f>
        <v>0</v>
      </c>
      <c r="AR80" s="105" t="s">
        <v>122</v>
      </c>
      <c r="AT80" s="105" t="s">
        <v>118</v>
      </c>
      <c r="AU80" s="105" t="s">
        <v>66</v>
      </c>
      <c r="AY80" s="11" t="s">
        <v>123</v>
      </c>
      <c r="BE80" s="106">
        <f>IF(N80="základní",J80,0)</f>
        <v>0</v>
      </c>
      <c r="BF80" s="106">
        <f>IF(N80="snížená",J80,0)</f>
        <v>0</v>
      </c>
      <c r="BG80" s="106">
        <f>IF(N80="zákl. přenesená",J80,0)</f>
        <v>0</v>
      </c>
      <c r="BH80" s="106">
        <f>IF(N80="sníž. přenesená",J80,0)</f>
        <v>0</v>
      </c>
      <c r="BI80" s="106">
        <f>IF(N80="nulová",J80,0)</f>
        <v>0</v>
      </c>
      <c r="BJ80" s="11" t="s">
        <v>74</v>
      </c>
      <c r="BK80" s="106">
        <f>ROUND(I80*H80,2)</f>
        <v>0</v>
      </c>
      <c r="BL80" s="11" t="s">
        <v>122</v>
      </c>
      <c r="BM80" s="105" t="s">
        <v>1067</v>
      </c>
    </row>
    <row r="81" spans="2:65" s="1" customFormat="1" x14ac:dyDescent="0.2">
      <c r="B81" s="26"/>
      <c r="D81" s="204" t="s">
        <v>125</v>
      </c>
      <c r="F81" s="205" t="s">
        <v>643</v>
      </c>
      <c r="I81" s="107"/>
      <c r="L81" s="26"/>
      <c r="M81" s="108"/>
      <c r="T81" s="46"/>
      <c r="AT81" s="11" t="s">
        <v>125</v>
      </c>
      <c r="AU81" s="11" t="s">
        <v>66</v>
      </c>
    </row>
    <row r="82" spans="2:65" s="1" customFormat="1" x14ac:dyDescent="0.2">
      <c r="B82" s="26"/>
      <c r="D82" s="216" t="s">
        <v>503</v>
      </c>
      <c r="F82" s="217" t="s">
        <v>646</v>
      </c>
      <c r="I82" s="107"/>
      <c r="L82" s="26"/>
      <c r="M82" s="108"/>
      <c r="T82" s="46"/>
      <c r="AT82" s="11" t="s">
        <v>503</v>
      </c>
      <c r="AU82" s="11" t="s">
        <v>66</v>
      </c>
    </row>
    <row r="83" spans="2:65" s="1" customFormat="1" ht="16.5" customHeight="1" x14ac:dyDescent="0.2">
      <c r="B83" s="26"/>
      <c r="C83" s="199" t="s">
        <v>76</v>
      </c>
      <c r="D83" s="199" t="s">
        <v>118</v>
      </c>
      <c r="E83" s="200" t="s">
        <v>647</v>
      </c>
      <c r="F83" s="201" t="s">
        <v>648</v>
      </c>
      <c r="G83" s="202" t="s">
        <v>649</v>
      </c>
      <c r="H83" s="203">
        <v>1</v>
      </c>
      <c r="I83" s="99"/>
      <c r="J83" s="214">
        <f>ROUND(I83*H83,2)</f>
        <v>0</v>
      </c>
      <c r="K83" s="100"/>
      <c r="L83" s="26"/>
      <c r="M83" s="101" t="s">
        <v>3</v>
      </c>
      <c r="N83" s="102" t="s">
        <v>37</v>
      </c>
      <c r="P83" s="103">
        <f>O83*H83</f>
        <v>0</v>
      </c>
      <c r="Q83" s="103">
        <v>8.8000000000000005E-3</v>
      </c>
      <c r="R83" s="103">
        <f>Q83*H83</f>
        <v>8.8000000000000005E-3</v>
      </c>
      <c r="S83" s="103">
        <v>0</v>
      </c>
      <c r="T83" s="104">
        <f>S83*H83</f>
        <v>0</v>
      </c>
      <c r="AR83" s="105" t="s">
        <v>122</v>
      </c>
      <c r="AT83" s="105" t="s">
        <v>118</v>
      </c>
      <c r="AU83" s="105" t="s">
        <v>66</v>
      </c>
      <c r="AY83" s="11" t="s">
        <v>123</v>
      </c>
      <c r="BE83" s="106">
        <f>IF(N83="základní",J83,0)</f>
        <v>0</v>
      </c>
      <c r="BF83" s="106">
        <f>IF(N83="snížená",J83,0)</f>
        <v>0</v>
      </c>
      <c r="BG83" s="106">
        <f>IF(N83="zákl. přenesená",J83,0)</f>
        <v>0</v>
      </c>
      <c r="BH83" s="106">
        <f>IF(N83="sníž. přenesená",J83,0)</f>
        <v>0</v>
      </c>
      <c r="BI83" s="106">
        <f>IF(N83="nulová",J83,0)</f>
        <v>0</v>
      </c>
      <c r="BJ83" s="11" t="s">
        <v>74</v>
      </c>
      <c r="BK83" s="106">
        <f>ROUND(I83*H83,2)</f>
        <v>0</v>
      </c>
      <c r="BL83" s="11" t="s">
        <v>122</v>
      </c>
      <c r="BM83" s="105" t="s">
        <v>1068</v>
      </c>
    </row>
    <row r="84" spans="2:65" s="1" customFormat="1" x14ac:dyDescent="0.2">
      <c r="B84" s="26"/>
      <c r="D84" s="204" t="s">
        <v>125</v>
      </c>
      <c r="F84" s="205" t="s">
        <v>651</v>
      </c>
      <c r="I84" s="107"/>
      <c r="L84" s="26"/>
      <c r="M84" s="108"/>
      <c r="T84" s="46"/>
      <c r="AT84" s="11" t="s">
        <v>125</v>
      </c>
      <c r="AU84" s="11" t="s">
        <v>66</v>
      </c>
    </row>
    <row r="85" spans="2:65" s="1" customFormat="1" x14ac:dyDescent="0.2">
      <c r="B85" s="26"/>
      <c r="D85" s="216" t="s">
        <v>503</v>
      </c>
      <c r="F85" s="217" t="s">
        <v>652</v>
      </c>
      <c r="I85" s="107"/>
      <c r="L85" s="26"/>
      <c r="M85" s="108"/>
      <c r="T85" s="46"/>
      <c r="AT85" s="11" t="s">
        <v>503</v>
      </c>
      <c r="AU85" s="11" t="s">
        <v>66</v>
      </c>
    </row>
    <row r="86" spans="2:65" s="1" customFormat="1" ht="16.5" customHeight="1" x14ac:dyDescent="0.2">
      <c r="B86" s="26"/>
      <c r="C86" s="199" t="s">
        <v>134</v>
      </c>
      <c r="D86" s="199" t="s">
        <v>118</v>
      </c>
      <c r="E86" s="200" t="s">
        <v>653</v>
      </c>
      <c r="F86" s="201" t="s">
        <v>654</v>
      </c>
      <c r="G86" s="202" t="s">
        <v>644</v>
      </c>
      <c r="H86" s="203">
        <v>1</v>
      </c>
      <c r="I86" s="99"/>
      <c r="J86" s="214">
        <f>ROUND(I86*H86,2)</f>
        <v>0</v>
      </c>
      <c r="K86" s="100"/>
      <c r="L86" s="26"/>
      <c r="M86" s="101" t="s">
        <v>3</v>
      </c>
      <c r="N86" s="102" t="s">
        <v>37</v>
      </c>
      <c r="P86" s="103">
        <f>O86*H86</f>
        <v>0</v>
      </c>
      <c r="Q86" s="103">
        <v>0</v>
      </c>
      <c r="R86" s="103">
        <f>Q86*H86</f>
        <v>0</v>
      </c>
      <c r="S86" s="103">
        <v>0</v>
      </c>
      <c r="T86" s="104">
        <f>S86*H86</f>
        <v>0</v>
      </c>
      <c r="AR86" s="105" t="s">
        <v>122</v>
      </c>
      <c r="AT86" s="105" t="s">
        <v>118</v>
      </c>
      <c r="AU86" s="105" t="s">
        <v>66</v>
      </c>
      <c r="AY86" s="11" t="s">
        <v>123</v>
      </c>
      <c r="BE86" s="106">
        <f>IF(N86="základní",J86,0)</f>
        <v>0</v>
      </c>
      <c r="BF86" s="106">
        <f>IF(N86="snížená",J86,0)</f>
        <v>0</v>
      </c>
      <c r="BG86" s="106">
        <f>IF(N86="zákl. přenesená",J86,0)</f>
        <v>0</v>
      </c>
      <c r="BH86" s="106">
        <f>IF(N86="sníž. přenesená",J86,0)</f>
        <v>0</v>
      </c>
      <c r="BI86" s="106">
        <f>IF(N86="nulová",J86,0)</f>
        <v>0</v>
      </c>
      <c r="BJ86" s="11" t="s">
        <v>74</v>
      </c>
      <c r="BK86" s="106">
        <f>ROUND(I86*H86,2)</f>
        <v>0</v>
      </c>
      <c r="BL86" s="11" t="s">
        <v>122</v>
      </c>
      <c r="BM86" s="105" t="s">
        <v>1069</v>
      </c>
    </row>
    <row r="87" spans="2:65" s="1" customFormat="1" x14ac:dyDescent="0.2">
      <c r="B87" s="26"/>
      <c r="D87" s="204" t="s">
        <v>125</v>
      </c>
      <c r="F87" s="205" t="s">
        <v>654</v>
      </c>
      <c r="I87" s="107"/>
      <c r="L87" s="26"/>
      <c r="M87" s="108"/>
      <c r="T87" s="46"/>
      <c r="AT87" s="11" t="s">
        <v>125</v>
      </c>
      <c r="AU87" s="11" t="s">
        <v>66</v>
      </c>
    </row>
    <row r="88" spans="2:65" s="1" customFormat="1" x14ac:dyDescent="0.2">
      <c r="B88" s="26"/>
      <c r="D88" s="216" t="s">
        <v>503</v>
      </c>
      <c r="F88" s="217" t="s">
        <v>656</v>
      </c>
      <c r="I88" s="107"/>
      <c r="L88" s="26"/>
      <c r="M88" s="108"/>
      <c r="T88" s="46"/>
      <c r="AT88" s="11" t="s">
        <v>503</v>
      </c>
      <c r="AU88" s="11" t="s">
        <v>66</v>
      </c>
    </row>
    <row r="89" spans="2:65" s="1" customFormat="1" ht="16.5" customHeight="1" x14ac:dyDescent="0.2">
      <c r="B89" s="26"/>
      <c r="C89" s="199" t="s">
        <v>122</v>
      </c>
      <c r="D89" s="199" t="s">
        <v>118</v>
      </c>
      <c r="E89" s="200" t="s">
        <v>657</v>
      </c>
      <c r="F89" s="201" t="s">
        <v>658</v>
      </c>
      <c r="G89" s="202" t="s">
        <v>644</v>
      </c>
      <c r="H89" s="203">
        <v>1</v>
      </c>
      <c r="I89" s="99"/>
      <c r="J89" s="214">
        <f>ROUND(I89*H89,2)</f>
        <v>0</v>
      </c>
      <c r="K89" s="100"/>
      <c r="L89" s="26"/>
      <c r="M89" s="101" t="s">
        <v>3</v>
      </c>
      <c r="N89" s="102" t="s">
        <v>37</v>
      </c>
      <c r="P89" s="103">
        <f>O89*H89</f>
        <v>0</v>
      </c>
      <c r="Q89" s="103">
        <v>0</v>
      </c>
      <c r="R89" s="103">
        <f>Q89*H89</f>
        <v>0</v>
      </c>
      <c r="S89" s="103">
        <v>0</v>
      </c>
      <c r="T89" s="104">
        <f>S89*H89</f>
        <v>0</v>
      </c>
      <c r="AR89" s="105" t="s">
        <v>122</v>
      </c>
      <c r="AT89" s="105" t="s">
        <v>118</v>
      </c>
      <c r="AU89" s="105" t="s">
        <v>66</v>
      </c>
      <c r="AY89" s="11" t="s">
        <v>123</v>
      </c>
      <c r="BE89" s="106">
        <f>IF(N89="základní",J89,0)</f>
        <v>0</v>
      </c>
      <c r="BF89" s="106">
        <f>IF(N89="snížená",J89,0)</f>
        <v>0</v>
      </c>
      <c r="BG89" s="106">
        <f>IF(N89="zákl. přenesená",J89,0)</f>
        <v>0</v>
      </c>
      <c r="BH89" s="106">
        <f>IF(N89="sníž. přenesená",J89,0)</f>
        <v>0</v>
      </c>
      <c r="BI89" s="106">
        <f>IF(N89="nulová",J89,0)</f>
        <v>0</v>
      </c>
      <c r="BJ89" s="11" t="s">
        <v>74</v>
      </c>
      <c r="BK89" s="106">
        <f>ROUND(I89*H89,2)</f>
        <v>0</v>
      </c>
      <c r="BL89" s="11" t="s">
        <v>122</v>
      </c>
      <c r="BM89" s="105" t="s">
        <v>1070</v>
      </c>
    </row>
    <row r="90" spans="2:65" s="1" customFormat="1" x14ac:dyDescent="0.2">
      <c r="B90" s="26"/>
      <c r="D90" s="204" t="s">
        <v>125</v>
      </c>
      <c r="F90" s="205" t="s">
        <v>658</v>
      </c>
      <c r="I90" s="107"/>
      <c r="L90" s="26"/>
      <c r="M90" s="108"/>
      <c r="T90" s="46"/>
      <c r="AT90" s="11" t="s">
        <v>125</v>
      </c>
      <c r="AU90" s="11" t="s">
        <v>66</v>
      </c>
    </row>
    <row r="91" spans="2:65" s="1" customFormat="1" x14ac:dyDescent="0.2">
      <c r="B91" s="26"/>
      <c r="D91" s="216" t="s">
        <v>503</v>
      </c>
      <c r="F91" s="217" t="s">
        <v>660</v>
      </c>
      <c r="I91" s="107"/>
      <c r="L91" s="26"/>
      <c r="M91" s="108"/>
      <c r="T91" s="46"/>
      <c r="AT91" s="11" t="s">
        <v>503</v>
      </c>
      <c r="AU91" s="11" t="s">
        <v>66</v>
      </c>
    </row>
    <row r="92" spans="2:65" s="1" customFormat="1" ht="16.5" customHeight="1" x14ac:dyDescent="0.2">
      <c r="B92" s="26"/>
      <c r="C92" s="199" t="s">
        <v>146</v>
      </c>
      <c r="D92" s="199" t="s">
        <v>118</v>
      </c>
      <c r="E92" s="200" t="s">
        <v>661</v>
      </c>
      <c r="F92" s="201" t="s">
        <v>662</v>
      </c>
      <c r="G92" s="202" t="s">
        <v>644</v>
      </c>
      <c r="H92" s="203">
        <v>1</v>
      </c>
      <c r="I92" s="99"/>
      <c r="J92" s="214">
        <f>ROUND(I92*H92,2)</f>
        <v>0</v>
      </c>
      <c r="K92" s="100"/>
      <c r="L92" s="26"/>
      <c r="M92" s="101" t="s">
        <v>3</v>
      </c>
      <c r="N92" s="102" t="s">
        <v>37</v>
      </c>
      <c r="P92" s="103">
        <f>O92*H92</f>
        <v>0</v>
      </c>
      <c r="Q92" s="103">
        <v>0</v>
      </c>
      <c r="R92" s="103">
        <f>Q92*H92</f>
        <v>0</v>
      </c>
      <c r="S92" s="103">
        <v>0</v>
      </c>
      <c r="T92" s="104">
        <f>S92*H92</f>
        <v>0</v>
      </c>
      <c r="AR92" s="105" t="s">
        <v>122</v>
      </c>
      <c r="AT92" s="105" t="s">
        <v>118</v>
      </c>
      <c r="AU92" s="105" t="s">
        <v>66</v>
      </c>
      <c r="AY92" s="11" t="s">
        <v>123</v>
      </c>
      <c r="BE92" s="106">
        <f>IF(N92="základní",J92,0)</f>
        <v>0</v>
      </c>
      <c r="BF92" s="106">
        <f>IF(N92="snížená",J92,0)</f>
        <v>0</v>
      </c>
      <c r="BG92" s="106">
        <f>IF(N92="zákl. přenesená",J92,0)</f>
        <v>0</v>
      </c>
      <c r="BH92" s="106">
        <f>IF(N92="sníž. přenesená",J92,0)</f>
        <v>0</v>
      </c>
      <c r="BI92" s="106">
        <f>IF(N92="nulová",J92,0)</f>
        <v>0</v>
      </c>
      <c r="BJ92" s="11" t="s">
        <v>74</v>
      </c>
      <c r="BK92" s="106">
        <f>ROUND(I92*H92,2)</f>
        <v>0</v>
      </c>
      <c r="BL92" s="11" t="s">
        <v>122</v>
      </c>
      <c r="BM92" s="105" t="s">
        <v>1071</v>
      </c>
    </row>
    <row r="93" spans="2:65" s="1" customFormat="1" x14ac:dyDescent="0.2">
      <c r="B93" s="26"/>
      <c r="D93" s="204" t="s">
        <v>125</v>
      </c>
      <c r="F93" s="205" t="s">
        <v>662</v>
      </c>
      <c r="I93" s="107"/>
      <c r="L93" s="26"/>
      <c r="M93" s="108"/>
      <c r="T93" s="46"/>
      <c r="AT93" s="11" t="s">
        <v>125</v>
      </c>
      <c r="AU93" s="11" t="s">
        <v>66</v>
      </c>
    </row>
    <row r="94" spans="2:65" s="1" customFormat="1" ht="16.5" customHeight="1" x14ac:dyDescent="0.2">
      <c r="B94" s="26"/>
      <c r="C94" s="199" t="s">
        <v>152</v>
      </c>
      <c r="D94" s="199" t="s">
        <v>118</v>
      </c>
      <c r="E94" s="200" t="s">
        <v>664</v>
      </c>
      <c r="F94" s="201" t="s">
        <v>665</v>
      </c>
      <c r="G94" s="202" t="s">
        <v>644</v>
      </c>
      <c r="H94" s="203">
        <v>1</v>
      </c>
      <c r="I94" s="99"/>
      <c r="J94" s="214">
        <f>ROUND(I94*H94,2)</f>
        <v>0</v>
      </c>
      <c r="K94" s="100"/>
      <c r="L94" s="26"/>
      <c r="M94" s="101" t="s">
        <v>3</v>
      </c>
      <c r="N94" s="102" t="s">
        <v>37</v>
      </c>
      <c r="P94" s="103">
        <f>O94*H94</f>
        <v>0</v>
      </c>
      <c r="Q94" s="103">
        <v>0</v>
      </c>
      <c r="R94" s="103">
        <f>Q94*H94</f>
        <v>0</v>
      </c>
      <c r="S94" s="103">
        <v>0</v>
      </c>
      <c r="T94" s="104">
        <f>S94*H94</f>
        <v>0</v>
      </c>
      <c r="AR94" s="105" t="s">
        <v>122</v>
      </c>
      <c r="AT94" s="105" t="s">
        <v>118</v>
      </c>
      <c r="AU94" s="105" t="s">
        <v>66</v>
      </c>
      <c r="AY94" s="11" t="s">
        <v>123</v>
      </c>
      <c r="BE94" s="106">
        <f>IF(N94="základní",J94,0)</f>
        <v>0</v>
      </c>
      <c r="BF94" s="106">
        <f>IF(N94="snížená",J94,0)</f>
        <v>0</v>
      </c>
      <c r="BG94" s="106">
        <f>IF(N94="zákl. přenesená",J94,0)</f>
        <v>0</v>
      </c>
      <c r="BH94" s="106">
        <f>IF(N94="sníž. přenesená",J94,0)</f>
        <v>0</v>
      </c>
      <c r="BI94" s="106">
        <f>IF(N94="nulová",J94,0)</f>
        <v>0</v>
      </c>
      <c r="BJ94" s="11" t="s">
        <v>74</v>
      </c>
      <c r="BK94" s="106">
        <f>ROUND(I94*H94,2)</f>
        <v>0</v>
      </c>
      <c r="BL94" s="11" t="s">
        <v>122</v>
      </c>
      <c r="BM94" s="105" t="s">
        <v>1072</v>
      </c>
    </row>
    <row r="95" spans="2:65" s="1" customFormat="1" x14ac:dyDescent="0.2">
      <c r="B95" s="26"/>
      <c r="D95" s="204" t="s">
        <v>125</v>
      </c>
      <c r="F95" s="205" t="s">
        <v>665</v>
      </c>
      <c r="I95" s="107"/>
      <c r="L95" s="26"/>
      <c r="M95" s="108"/>
      <c r="T95" s="46"/>
      <c r="AT95" s="11" t="s">
        <v>125</v>
      </c>
      <c r="AU95" s="11" t="s">
        <v>66</v>
      </c>
    </row>
    <row r="96" spans="2:65" s="1" customFormat="1" ht="16.5" customHeight="1" x14ac:dyDescent="0.2">
      <c r="B96" s="26"/>
      <c r="C96" s="199" t="s">
        <v>156</v>
      </c>
      <c r="D96" s="199" t="s">
        <v>118</v>
      </c>
      <c r="E96" s="200" t="s">
        <v>667</v>
      </c>
      <c r="F96" s="201" t="s">
        <v>668</v>
      </c>
      <c r="G96" s="202" t="s">
        <v>644</v>
      </c>
      <c r="H96" s="203">
        <v>1</v>
      </c>
      <c r="I96" s="99"/>
      <c r="J96" s="214">
        <f>ROUND(I96*H96,2)</f>
        <v>0</v>
      </c>
      <c r="K96" s="100"/>
      <c r="L96" s="26"/>
      <c r="M96" s="101" t="s">
        <v>3</v>
      </c>
      <c r="N96" s="102" t="s">
        <v>37</v>
      </c>
      <c r="P96" s="103">
        <f>O96*H96</f>
        <v>0</v>
      </c>
      <c r="Q96" s="103">
        <v>0</v>
      </c>
      <c r="R96" s="103">
        <f>Q96*H96</f>
        <v>0</v>
      </c>
      <c r="S96" s="103">
        <v>0</v>
      </c>
      <c r="T96" s="104">
        <f>S96*H96</f>
        <v>0</v>
      </c>
      <c r="AR96" s="105" t="s">
        <v>122</v>
      </c>
      <c r="AT96" s="105" t="s">
        <v>118</v>
      </c>
      <c r="AU96" s="105" t="s">
        <v>66</v>
      </c>
      <c r="AY96" s="11" t="s">
        <v>123</v>
      </c>
      <c r="BE96" s="106">
        <f>IF(N96="základní",J96,0)</f>
        <v>0</v>
      </c>
      <c r="BF96" s="106">
        <f>IF(N96="snížená",J96,0)</f>
        <v>0</v>
      </c>
      <c r="BG96" s="106">
        <f>IF(N96="zákl. přenesená",J96,0)</f>
        <v>0</v>
      </c>
      <c r="BH96" s="106">
        <f>IF(N96="sníž. přenesená",J96,0)</f>
        <v>0</v>
      </c>
      <c r="BI96" s="106">
        <f>IF(N96="nulová",J96,0)</f>
        <v>0</v>
      </c>
      <c r="BJ96" s="11" t="s">
        <v>74</v>
      </c>
      <c r="BK96" s="106">
        <f>ROUND(I96*H96,2)</f>
        <v>0</v>
      </c>
      <c r="BL96" s="11" t="s">
        <v>122</v>
      </c>
      <c r="BM96" s="105" t="s">
        <v>1073</v>
      </c>
    </row>
    <row r="97" spans="2:65" s="1" customFormat="1" x14ac:dyDescent="0.2">
      <c r="B97" s="26"/>
      <c r="D97" s="204" t="s">
        <v>125</v>
      </c>
      <c r="F97" s="205" t="s">
        <v>668</v>
      </c>
      <c r="I97" s="107"/>
      <c r="L97" s="26"/>
      <c r="M97" s="108"/>
      <c r="T97" s="46"/>
      <c r="AT97" s="11" t="s">
        <v>125</v>
      </c>
      <c r="AU97" s="11" t="s">
        <v>66</v>
      </c>
    </row>
    <row r="98" spans="2:65" s="1" customFormat="1" x14ac:dyDescent="0.2">
      <c r="B98" s="26"/>
      <c r="D98" s="216" t="s">
        <v>503</v>
      </c>
      <c r="F98" s="217" t="s">
        <v>670</v>
      </c>
      <c r="I98" s="107"/>
      <c r="L98" s="26"/>
      <c r="M98" s="108"/>
      <c r="T98" s="46"/>
      <c r="AT98" s="11" t="s">
        <v>503</v>
      </c>
      <c r="AU98" s="11" t="s">
        <v>66</v>
      </c>
    </row>
    <row r="99" spans="2:65" s="1" customFormat="1" ht="16.5" customHeight="1" x14ac:dyDescent="0.2">
      <c r="B99" s="26"/>
      <c r="C99" s="199" t="s">
        <v>143</v>
      </c>
      <c r="D99" s="199" t="s">
        <v>118</v>
      </c>
      <c r="E99" s="200" t="s">
        <v>671</v>
      </c>
      <c r="F99" s="201" t="s">
        <v>672</v>
      </c>
      <c r="G99" s="202" t="s">
        <v>644</v>
      </c>
      <c r="H99" s="203">
        <v>1</v>
      </c>
      <c r="I99" s="99"/>
      <c r="J99" s="214">
        <f>ROUND(I99*H99,2)</f>
        <v>0</v>
      </c>
      <c r="K99" s="100"/>
      <c r="L99" s="26"/>
      <c r="M99" s="101" t="s">
        <v>3</v>
      </c>
      <c r="N99" s="102" t="s">
        <v>37</v>
      </c>
      <c r="P99" s="103">
        <f>O99*H99</f>
        <v>0</v>
      </c>
      <c r="Q99" s="103">
        <v>0</v>
      </c>
      <c r="R99" s="103">
        <f>Q99*H99</f>
        <v>0</v>
      </c>
      <c r="S99" s="103">
        <v>0</v>
      </c>
      <c r="T99" s="104">
        <f>S99*H99</f>
        <v>0</v>
      </c>
      <c r="AR99" s="105" t="s">
        <v>122</v>
      </c>
      <c r="AT99" s="105" t="s">
        <v>118</v>
      </c>
      <c r="AU99" s="105" t="s">
        <v>66</v>
      </c>
      <c r="AY99" s="11" t="s">
        <v>123</v>
      </c>
      <c r="BE99" s="106">
        <f>IF(N99="základní",J99,0)</f>
        <v>0</v>
      </c>
      <c r="BF99" s="106">
        <f>IF(N99="snížená",J99,0)</f>
        <v>0</v>
      </c>
      <c r="BG99" s="106">
        <f>IF(N99="zákl. přenesená",J99,0)</f>
        <v>0</v>
      </c>
      <c r="BH99" s="106">
        <f>IF(N99="sníž. přenesená",J99,0)</f>
        <v>0</v>
      </c>
      <c r="BI99" s="106">
        <f>IF(N99="nulová",J99,0)</f>
        <v>0</v>
      </c>
      <c r="BJ99" s="11" t="s">
        <v>74</v>
      </c>
      <c r="BK99" s="106">
        <f>ROUND(I99*H99,2)</f>
        <v>0</v>
      </c>
      <c r="BL99" s="11" t="s">
        <v>122</v>
      </c>
      <c r="BM99" s="105" t="s">
        <v>1074</v>
      </c>
    </row>
    <row r="100" spans="2:65" s="1" customFormat="1" x14ac:dyDescent="0.2">
      <c r="B100" s="26"/>
      <c r="D100" s="204" t="s">
        <v>125</v>
      </c>
      <c r="F100" s="205" t="s">
        <v>672</v>
      </c>
      <c r="I100" s="107"/>
      <c r="L100" s="26"/>
      <c r="M100" s="114"/>
      <c r="N100" s="115"/>
      <c r="O100" s="115"/>
      <c r="P100" s="115"/>
      <c r="Q100" s="115"/>
      <c r="R100" s="115"/>
      <c r="S100" s="115"/>
      <c r="T100" s="116"/>
      <c r="AT100" s="11" t="s">
        <v>125</v>
      </c>
      <c r="AU100" s="11" t="s">
        <v>66</v>
      </c>
    </row>
    <row r="101" spans="2:65" s="1" customFormat="1" ht="6.95" customHeight="1" x14ac:dyDescent="0.2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26"/>
    </row>
  </sheetData>
  <sheetProtection algorithmName="SHA-512" hashValue="G/GEvGyuk3SSUVT2THo3qPN0DsWJBIndpltCbWT6ui8mPvm1aFsecw47PoeQ3/D/75LTEX2lLGhcIZ2RPqSLrQ==" saltValue="r8C7bL+QBZtS75OejwDPKA==" spinCount="100000" sheet="1" objects="1" scenarios="1"/>
  <autoFilter ref="C78:K100" xr:uid="{00000000-0009-0000-0000-000007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2" r:id="rId1" xr:uid="{00000000-0004-0000-0700-000000000000}"/>
    <hyperlink ref="F85" r:id="rId2" xr:uid="{00000000-0004-0000-0700-000001000000}"/>
    <hyperlink ref="F88" r:id="rId3" xr:uid="{00000000-0004-0000-0700-000002000000}"/>
    <hyperlink ref="F91" r:id="rId4" xr:uid="{00000000-0004-0000-0700-000003000000}"/>
    <hyperlink ref="F98" r:id="rId5" xr:uid="{00000000-0004-0000-07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92"/>
  <sheetViews>
    <sheetView showGridLines="0" workbookViewId="0">
      <selection activeCell="I82" sqref="I8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8" t="s">
        <v>6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1" t="s">
        <v>97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76</v>
      </c>
    </row>
    <row r="4" spans="2:46" ht="24.95" customHeight="1" x14ac:dyDescent="0.2">
      <c r="B4" s="14"/>
      <c r="D4" s="15" t="s">
        <v>98</v>
      </c>
      <c r="L4" s="14"/>
      <c r="M4" s="78" t="s">
        <v>11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21" t="s">
        <v>16</v>
      </c>
      <c r="L6" s="14"/>
    </row>
    <row r="7" spans="2:46" ht="16.5" customHeight="1" x14ac:dyDescent="0.2">
      <c r="B7" s="14"/>
      <c r="E7" s="258" t="str">
        <f>'Rekapitulace stavby'!K6</f>
        <v>Oprava osvětlení v žst. Kasejovice a žst Blatná</v>
      </c>
      <c r="F7" s="259"/>
      <c r="G7" s="259"/>
      <c r="H7" s="259"/>
      <c r="L7" s="14"/>
    </row>
    <row r="8" spans="2:46" s="1" customFormat="1" ht="12" customHeight="1" x14ac:dyDescent="0.2">
      <c r="B8" s="26"/>
      <c r="D8" s="21" t="s">
        <v>99</v>
      </c>
      <c r="L8" s="26"/>
    </row>
    <row r="9" spans="2:46" s="1" customFormat="1" ht="16.5" customHeight="1" x14ac:dyDescent="0.2">
      <c r="B9" s="26"/>
      <c r="E9" s="241" t="s">
        <v>1075</v>
      </c>
      <c r="F9" s="257"/>
      <c r="G9" s="257"/>
      <c r="H9" s="257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1" t="s">
        <v>17</v>
      </c>
      <c r="F11" s="19" t="s">
        <v>3</v>
      </c>
      <c r="I11" s="21" t="s">
        <v>18</v>
      </c>
      <c r="J11" s="19" t="s">
        <v>3</v>
      </c>
      <c r="L11" s="26"/>
    </row>
    <row r="12" spans="2:46" s="1" customFormat="1" ht="12" customHeight="1" x14ac:dyDescent="0.2">
      <c r="B12" s="26"/>
      <c r="D12" s="21" t="s">
        <v>19</v>
      </c>
      <c r="F12" s="19" t="s">
        <v>1278</v>
      </c>
      <c r="I12" s="21" t="s">
        <v>21</v>
      </c>
      <c r="J12" s="43">
        <f>'Rekapitulace stavby'!AN8</f>
        <v>0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1" t="s">
        <v>22</v>
      </c>
      <c r="I14" s="21" t="s">
        <v>23</v>
      </c>
      <c r="J14" s="19">
        <v>70994234</v>
      </c>
      <c r="L14" s="26"/>
    </row>
    <row r="15" spans="2:46" s="1" customFormat="1" ht="18" customHeight="1" x14ac:dyDescent="0.2">
      <c r="B15" s="26"/>
      <c r="E15" s="19" t="s">
        <v>1277</v>
      </c>
      <c r="I15" s="21" t="s">
        <v>24</v>
      </c>
      <c r="J15" s="19" t="s">
        <v>1276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1" t="s">
        <v>1275</v>
      </c>
      <c r="I17" s="21" t="s">
        <v>23</v>
      </c>
      <c r="J17" s="22" t="str">
        <f>'Rekapitulace stavby'!AN13</f>
        <v>Vyplň údaj</v>
      </c>
      <c r="L17" s="26"/>
    </row>
    <row r="18" spans="2:12" s="1" customFormat="1" ht="18" customHeight="1" x14ac:dyDescent="0.2">
      <c r="B18" s="26"/>
      <c r="E18" s="260" t="str">
        <f>'Rekapitulace stavby'!E14</f>
        <v>Vyplň údaj</v>
      </c>
      <c r="F18" s="230"/>
      <c r="G18" s="230"/>
      <c r="H18" s="230"/>
      <c r="I18" s="21" t="s">
        <v>24</v>
      </c>
      <c r="J18" s="22" t="str">
        <f>'Rekapitulace stavby'!AN14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1"/>
      <c r="I20" s="21"/>
      <c r="J20" s="19" t="str">
        <f>IF('Rekapitulace stavby'!AN16="","",'Rekapitulace stavby'!AN16)</f>
        <v/>
      </c>
      <c r="L20" s="26"/>
    </row>
    <row r="21" spans="2:12" s="1" customFormat="1" ht="18" customHeight="1" x14ac:dyDescent="0.2">
      <c r="B21" s="26"/>
      <c r="E21" s="19" t="str">
        <f>IF('Rekapitulace stavby'!E17="","",'Rekapitulace stavby'!E17)</f>
        <v xml:space="preserve"> </v>
      </c>
      <c r="I21" s="21"/>
      <c r="J21" s="19" t="str">
        <f>IF('Rekapitulace stavby'!AN17="","",'Rekapitulace stavby'!AN17)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1"/>
      <c r="I23" s="21"/>
      <c r="J23" s="19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9" t="str">
        <f>IF('Rekapitulace stavby'!E20="","",'Rekapitulace stavby'!E20)</f>
        <v xml:space="preserve"> </v>
      </c>
      <c r="I24" s="21"/>
      <c r="J24" s="19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1" t="s">
        <v>31</v>
      </c>
      <c r="L26" s="26"/>
    </row>
    <row r="27" spans="2:12" s="7" customFormat="1" ht="16.5" customHeight="1" x14ac:dyDescent="0.2">
      <c r="B27" s="79"/>
      <c r="E27" s="235" t="s">
        <v>3</v>
      </c>
      <c r="F27" s="235"/>
      <c r="G27" s="235"/>
      <c r="H27" s="235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0" t="s">
        <v>32</v>
      </c>
      <c r="J30" s="56">
        <f>ROUND(J79,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 x14ac:dyDescent="0.2">
      <c r="B33" s="26"/>
      <c r="D33" s="81" t="s">
        <v>36</v>
      </c>
      <c r="E33" s="21" t="s">
        <v>37</v>
      </c>
      <c r="F33" s="82">
        <f>ROUND((SUM(BE79:BE91)),  2)</f>
        <v>0</v>
      </c>
      <c r="I33" s="83">
        <v>0.21</v>
      </c>
      <c r="J33" s="82">
        <f>ROUND(((SUM(BE79:BE91))*I33),  2)</f>
        <v>0</v>
      </c>
      <c r="L33" s="26"/>
    </row>
    <row r="34" spans="2:12" s="1" customFormat="1" ht="14.45" customHeight="1" x14ac:dyDescent="0.2">
      <c r="B34" s="26"/>
      <c r="E34" s="21" t="s">
        <v>38</v>
      </c>
      <c r="F34" s="82">
        <f>ROUND((SUM(BF79:BF91)),  2)</f>
        <v>0</v>
      </c>
      <c r="I34" s="83">
        <v>0.15</v>
      </c>
      <c r="J34" s="82">
        <f>ROUND(((SUM(BF79:BF91))*I34),  2)</f>
        <v>0</v>
      </c>
      <c r="L34" s="26"/>
    </row>
    <row r="35" spans="2:12" s="1" customFormat="1" ht="14.45" hidden="1" customHeight="1" x14ac:dyDescent="0.2">
      <c r="B35" s="26"/>
      <c r="E35" s="21" t="s">
        <v>39</v>
      </c>
      <c r="F35" s="82">
        <f>ROUND((SUM(BG79:BG91)),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 x14ac:dyDescent="0.2">
      <c r="B36" s="26"/>
      <c r="E36" s="21" t="s">
        <v>40</v>
      </c>
      <c r="F36" s="82">
        <f>ROUND((SUM(BH79:BH91)),  2)</f>
        <v>0</v>
      </c>
      <c r="I36" s="83">
        <v>0.15</v>
      </c>
      <c r="J36" s="82">
        <f>0</f>
        <v>0</v>
      </c>
      <c r="L36" s="26"/>
    </row>
    <row r="37" spans="2:12" s="1" customFormat="1" ht="14.45" hidden="1" customHeight="1" x14ac:dyDescent="0.2">
      <c r="B37" s="26"/>
      <c r="E37" s="21" t="s">
        <v>41</v>
      </c>
      <c r="F37" s="82">
        <f>ROUND((SUM(BI79:BI91)),  2)</f>
        <v>0</v>
      </c>
      <c r="I37" s="83">
        <v>0</v>
      </c>
      <c r="J37" s="82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42</v>
      </c>
      <c r="E39" s="47"/>
      <c r="F39" s="47"/>
      <c r="G39" s="86" t="s">
        <v>43</v>
      </c>
      <c r="H39" s="87" t="s">
        <v>44</v>
      </c>
      <c r="I39" s="47"/>
      <c r="J39" s="88">
        <f>SUM(J30:J37)</f>
        <v>0</v>
      </c>
      <c r="K39" s="89"/>
      <c r="L39" s="26"/>
    </row>
    <row r="40" spans="2:12" s="1" customFormat="1" ht="14.45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 x14ac:dyDescent="0.2">
      <c r="B45" s="26"/>
      <c r="C45" s="15" t="s">
        <v>101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1" t="s">
        <v>16</v>
      </c>
      <c r="L47" s="26"/>
    </row>
    <row r="48" spans="2:12" s="1" customFormat="1" ht="16.5" customHeight="1" x14ac:dyDescent="0.2">
      <c r="B48" s="26"/>
      <c r="E48" s="258" t="str">
        <f>E7</f>
        <v>Oprava osvětlení v žst. Kasejovice a žst Blatná</v>
      </c>
      <c r="F48" s="259"/>
      <c r="G48" s="259"/>
      <c r="H48" s="259"/>
      <c r="L48" s="26"/>
    </row>
    <row r="49" spans="2:47" s="1" customFormat="1" ht="12" customHeight="1" x14ac:dyDescent="0.2">
      <c r="B49" s="26"/>
      <c r="C49" s="21" t="s">
        <v>99</v>
      </c>
      <c r="L49" s="26"/>
    </row>
    <row r="50" spans="2:47" s="1" customFormat="1" ht="16.5" customHeight="1" x14ac:dyDescent="0.2">
      <c r="B50" s="26"/>
      <c r="E50" s="241" t="str">
        <f>E9</f>
        <v>08 - žst. Blatná - Materiál dodávaný zhotovitelem - Neoceňovat</v>
      </c>
      <c r="F50" s="257"/>
      <c r="G50" s="257"/>
      <c r="H50" s="257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1" t="s">
        <v>19</v>
      </c>
      <c r="F52" s="19" t="str">
        <f>F12</f>
        <v>trať 191 dle JŘ, TÚ Blatná - Nepomuk</v>
      </c>
      <c r="I52" s="21" t="s">
        <v>21</v>
      </c>
      <c r="J52" s="43">
        <f>IF(J12="","",J12)</f>
        <v>0</v>
      </c>
      <c r="L52" s="26"/>
    </row>
    <row r="53" spans="2:47" s="1" customFormat="1" ht="6.95" customHeight="1" x14ac:dyDescent="0.2">
      <c r="B53" s="26"/>
      <c r="L53" s="26"/>
    </row>
    <row r="54" spans="2:47" s="1" customFormat="1" ht="15.2" customHeight="1" x14ac:dyDescent="0.2">
      <c r="B54" s="26"/>
      <c r="C54" s="21" t="s">
        <v>22</v>
      </c>
      <c r="F54" s="19" t="str">
        <f>E15</f>
        <v>Správa železnic, státní organizace, Oblastní ředitelství Plzeň</v>
      </c>
      <c r="I54" s="21" t="s">
        <v>27</v>
      </c>
      <c r="J54" s="24" t="str">
        <f>E21</f>
        <v xml:space="preserve"> </v>
      </c>
      <c r="L54" s="26"/>
    </row>
    <row r="55" spans="2:47" s="1" customFormat="1" ht="15.2" customHeight="1" x14ac:dyDescent="0.2">
      <c r="B55" s="26"/>
      <c r="C55" s="21" t="s">
        <v>25</v>
      </c>
      <c r="F55" s="19" t="str">
        <f>IF(E18="","",E18)</f>
        <v>Vyplň údaj</v>
      </c>
      <c r="I55" s="21" t="s">
        <v>30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102</v>
      </c>
      <c r="D57" s="84"/>
      <c r="E57" s="84"/>
      <c r="F57" s="84"/>
      <c r="G57" s="84"/>
      <c r="H57" s="84"/>
      <c r="I57" s="84"/>
      <c r="J57" s="91" t="s">
        <v>103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64</v>
      </c>
      <c r="J59" s="56">
        <f>J79</f>
        <v>0</v>
      </c>
      <c r="L59" s="26"/>
      <c r="AU59" s="11" t="s">
        <v>104</v>
      </c>
    </row>
    <row r="60" spans="2:47" s="1" customFormat="1" ht="21.75" customHeight="1" x14ac:dyDescent="0.2">
      <c r="B60" s="26"/>
      <c r="L60" s="26"/>
    </row>
    <row r="61" spans="2:47" s="1" customFormat="1" ht="6.95" customHeight="1" x14ac:dyDescent="0.2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6"/>
    </row>
    <row r="65" spans="2:65" s="1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6"/>
    </row>
    <row r="66" spans="2:65" s="1" customFormat="1" ht="24.95" customHeight="1" x14ac:dyDescent="0.2">
      <c r="B66" s="26"/>
      <c r="C66" s="15" t="s">
        <v>105</v>
      </c>
      <c r="L66" s="26"/>
    </row>
    <row r="67" spans="2:65" s="1" customFormat="1" ht="6.95" customHeight="1" x14ac:dyDescent="0.2">
      <c r="B67" s="26"/>
      <c r="L67" s="26"/>
    </row>
    <row r="68" spans="2:65" s="1" customFormat="1" ht="12" customHeight="1" x14ac:dyDescent="0.2">
      <c r="B68" s="26"/>
      <c r="C68" s="21" t="s">
        <v>16</v>
      </c>
      <c r="L68" s="26"/>
    </row>
    <row r="69" spans="2:65" s="1" customFormat="1" ht="16.5" customHeight="1" x14ac:dyDescent="0.2">
      <c r="B69" s="26"/>
      <c r="E69" s="258" t="str">
        <f>E7</f>
        <v>Oprava osvětlení v žst. Kasejovice a žst Blatná</v>
      </c>
      <c r="F69" s="259"/>
      <c r="G69" s="259"/>
      <c r="H69" s="259"/>
      <c r="L69" s="26"/>
    </row>
    <row r="70" spans="2:65" s="1" customFormat="1" ht="12" customHeight="1" x14ac:dyDescent="0.2">
      <c r="B70" s="26"/>
      <c r="C70" s="21" t="s">
        <v>99</v>
      </c>
      <c r="L70" s="26"/>
    </row>
    <row r="71" spans="2:65" s="1" customFormat="1" ht="16.5" customHeight="1" x14ac:dyDescent="0.2">
      <c r="B71" s="26"/>
      <c r="E71" s="241" t="str">
        <f>E9</f>
        <v>08 - žst. Blatná - Materiál dodávaný zhotovitelem - Neoceňovat</v>
      </c>
      <c r="F71" s="257"/>
      <c r="G71" s="257"/>
      <c r="H71" s="257"/>
      <c r="L71" s="26"/>
    </row>
    <row r="72" spans="2:65" s="1" customFormat="1" ht="6.95" customHeight="1" x14ac:dyDescent="0.2">
      <c r="B72" s="26"/>
      <c r="L72" s="26"/>
    </row>
    <row r="73" spans="2:65" s="1" customFormat="1" ht="12" customHeight="1" x14ac:dyDescent="0.2">
      <c r="B73" s="26"/>
      <c r="C73" s="21" t="s">
        <v>19</v>
      </c>
      <c r="F73" s="19" t="str">
        <f>F12</f>
        <v>trať 191 dle JŘ, TÚ Blatná - Nepomuk</v>
      </c>
      <c r="I73" s="21" t="s">
        <v>21</v>
      </c>
      <c r="J73" s="43">
        <f>IF(J12="","",J12)</f>
        <v>0</v>
      </c>
      <c r="L73" s="26"/>
    </row>
    <row r="74" spans="2:65" s="1" customFormat="1" ht="6.95" customHeight="1" x14ac:dyDescent="0.2">
      <c r="B74" s="26"/>
      <c r="L74" s="26"/>
    </row>
    <row r="75" spans="2:65" s="1" customFormat="1" ht="15.2" customHeight="1" x14ac:dyDescent="0.2">
      <c r="B75" s="26"/>
      <c r="C75" s="21" t="s">
        <v>22</v>
      </c>
      <c r="F75" s="19" t="str">
        <f>E15</f>
        <v>Správa železnic, státní organizace, Oblastní ředitelství Plzeň</v>
      </c>
      <c r="I75" s="21" t="s">
        <v>27</v>
      </c>
      <c r="J75" s="24" t="str">
        <f>E21</f>
        <v xml:space="preserve"> </v>
      </c>
      <c r="L75" s="26"/>
    </row>
    <row r="76" spans="2:65" s="1" customFormat="1" ht="15.2" customHeight="1" x14ac:dyDescent="0.2">
      <c r="B76" s="26"/>
      <c r="C76" s="21" t="s">
        <v>25</v>
      </c>
      <c r="F76" s="19" t="str">
        <f>IF(E18="","",E18)</f>
        <v>Vyplň údaj</v>
      </c>
      <c r="I76" s="21" t="s">
        <v>30</v>
      </c>
      <c r="J76" s="24" t="str">
        <f>E24</f>
        <v xml:space="preserve"> </v>
      </c>
      <c r="L76" s="26"/>
    </row>
    <row r="77" spans="2:65" s="1" customFormat="1" ht="10.35" customHeight="1" x14ac:dyDescent="0.2">
      <c r="B77" s="26"/>
      <c r="L77" s="26"/>
    </row>
    <row r="78" spans="2:65" s="8" customFormat="1" ht="29.25" customHeight="1" x14ac:dyDescent="0.2">
      <c r="B78" s="93"/>
      <c r="C78" s="198" t="s">
        <v>106</v>
      </c>
      <c r="D78" s="94" t="s">
        <v>51</v>
      </c>
      <c r="E78" s="94" t="s">
        <v>47</v>
      </c>
      <c r="F78" s="94" t="s">
        <v>48</v>
      </c>
      <c r="G78" s="94" t="s">
        <v>107</v>
      </c>
      <c r="H78" s="94" t="s">
        <v>108</v>
      </c>
      <c r="I78" s="94" t="s">
        <v>109</v>
      </c>
      <c r="J78" s="212" t="s">
        <v>103</v>
      </c>
      <c r="K78" s="95" t="s">
        <v>110</v>
      </c>
      <c r="L78" s="93"/>
      <c r="M78" s="49" t="s">
        <v>3</v>
      </c>
      <c r="N78" s="50" t="s">
        <v>36</v>
      </c>
      <c r="O78" s="50" t="s">
        <v>111</v>
      </c>
      <c r="P78" s="50" t="s">
        <v>112</v>
      </c>
      <c r="Q78" s="50" t="s">
        <v>113</v>
      </c>
      <c r="R78" s="50" t="s">
        <v>114</v>
      </c>
      <c r="S78" s="50" t="s">
        <v>115</v>
      </c>
      <c r="T78" s="51" t="s">
        <v>116</v>
      </c>
    </row>
    <row r="79" spans="2:65" s="1" customFormat="1" ht="22.9" customHeight="1" x14ac:dyDescent="0.25">
      <c r="B79" s="26"/>
      <c r="C79" s="54" t="s">
        <v>117</v>
      </c>
      <c r="J79" s="213">
        <f>BK79</f>
        <v>0</v>
      </c>
      <c r="L79" s="26"/>
      <c r="M79" s="52"/>
      <c r="N79" s="44"/>
      <c r="O79" s="44"/>
      <c r="P79" s="96">
        <f>SUM(P80:P91)</f>
        <v>0</v>
      </c>
      <c r="Q79" s="44"/>
      <c r="R79" s="96">
        <f>SUM(R80:R91)</f>
        <v>0</v>
      </c>
      <c r="S79" s="44"/>
      <c r="T79" s="97">
        <f>SUM(T80:T91)</f>
        <v>0</v>
      </c>
      <c r="AT79" s="11" t="s">
        <v>65</v>
      </c>
      <c r="AU79" s="11" t="s">
        <v>104</v>
      </c>
      <c r="BK79" s="98">
        <f>SUM(BK80:BK91)</f>
        <v>0</v>
      </c>
    </row>
    <row r="80" spans="2:65" s="1" customFormat="1" ht="33" customHeight="1" x14ac:dyDescent="0.2">
      <c r="B80" s="26"/>
      <c r="C80" s="207" t="s">
        <v>74</v>
      </c>
      <c r="D80" s="207" t="s">
        <v>140</v>
      </c>
      <c r="E80" s="208" t="s">
        <v>1076</v>
      </c>
      <c r="F80" s="209" t="s">
        <v>1077</v>
      </c>
      <c r="G80" s="210" t="s">
        <v>121</v>
      </c>
      <c r="H80" s="211">
        <v>1</v>
      </c>
      <c r="I80" s="109"/>
      <c r="J80" s="215">
        <f>ROUND(I80*H80,2)</f>
        <v>0</v>
      </c>
      <c r="K80" s="110"/>
      <c r="L80" s="111"/>
      <c r="M80" s="112" t="s">
        <v>3</v>
      </c>
      <c r="N80" s="113" t="s">
        <v>37</v>
      </c>
      <c r="P80" s="103">
        <f>O80*H80</f>
        <v>0</v>
      </c>
      <c r="Q80" s="103">
        <v>0</v>
      </c>
      <c r="R80" s="103">
        <f>Q80*H80</f>
        <v>0</v>
      </c>
      <c r="S80" s="103">
        <v>0</v>
      </c>
      <c r="T80" s="104">
        <f>S80*H80</f>
        <v>0</v>
      </c>
      <c r="AR80" s="105" t="s">
        <v>143</v>
      </c>
      <c r="AT80" s="105" t="s">
        <v>140</v>
      </c>
      <c r="AU80" s="105" t="s">
        <v>66</v>
      </c>
      <c r="AY80" s="11" t="s">
        <v>123</v>
      </c>
      <c r="BE80" s="106">
        <f>IF(N80="základní",J80,0)</f>
        <v>0</v>
      </c>
      <c r="BF80" s="106">
        <f>IF(N80="snížená",J80,0)</f>
        <v>0</v>
      </c>
      <c r="BG80" s="106">
        <f>IF(N80="zákl. přenesená",J80,0)</f>
        <v>0</v>
      </c>
      <c r="BH80" s="106">
        <f>IF(N80="sníž. přenesená",J80,0)</f>
        <v>0</v>
      </c>
      <c r="BI80" s="106">
        <f>IF(N80="nulová",J80,0)</f>
        <v>0</v>
      </c>
      <c r="BJ80" s="11" t="s">
        <v>74</v>
      </c>
      <c r="BK80" s="106">
        <f>ROUND(I80*H80,2)</f>
        <v>0</v>
      </c>
      <c r="BL80" s="11" t="s">
        <v>122</v>
      </c>
      <c r="BM80" s="105" t="s">
        <v>1078</v>
      </c>
    </row>
    <row r="81" spans="2:65" s="1" customFormat="1" ht="19.5" x14ac:dyDescent="0.2">
      <c r="B81" s="26"/>
      <c r="D81" s="204" t="s">
        <v>125</v>
      </c>
      <c r="F81" s="205" t="s">
        <v>1077</v>
      </c>
      <c r="I81" s="107"/>
      <c r="L81" s="26"/>
      <c r="M81" s="108"/>
      <c r="T81" s="46"/>
      <c r="AT81" s="11" t="s">
        <v>125</v>
      </c>
      <c r="AU81" s="11" t="s">
        <v>66</v>
      </c>
    </row>
    <row r="82" spans="2:65" s="1" customFormat="1" ht="19.5" x14ac:dyDescent="0.2">
      <c r="B82" s="26"/>
      <c r="D82" s="204" t="s">
        <v>127</v>
      </c>
      <c r="F82" s="206" t="s">
        <v>1079</v>
      </c>
      <c r="I82" s="107"/>
      <c r="L82" s="26"/>
      <c r="M82" s="108"/>
      <c r="T82" s="46"/>
      <c r="AT82" s="11" t="s">
        <v>127</v>
      </c>
      <c r="AU82" s="11" t="s">
        <v>66</v>
      </c>
    </row>
    <row r="83" spans="2:65" s="1" customFormat="1" ht="21.75" customHeight="1" x14ac:dyDescent="0.2">
      <c r="B83" s="26"/>
      <c r="C83" s="207" t="s">
        <v>76</v>
      </c>
      <c r="D83" s="207" t="s">
        <v>140</v>
      </c>
      <c r="E83" s="208" t="s">
        <v>679</v>
      </c>
      <c r="F83" s="209" t="s">
        <v>680</v>
      </c>
      <c r="G83" s="210" t="s">
        <v>121</v>
      </c>
      <c r="H83" s="211">
        <v>4</v>
      </c>
      <c r="I83" s="109"/>
      <c r="J83" s="215">
        <f>ROUND(I83*H83,2)</f>
        <v>0</v>
      </c>
      <c r="K83" s="110"/>
      <c r="L83" s="111"/>
      <c r="M83" s="112" t="s">
        <v>3</v>
      </c>
      <c r="N83" s="113" t="s">
        <v>37</v>
      </c>
      <c r="P83" s="103">
        <f>O83*H83</f>
        <v>0</v>
      </c>
      <c r="Q83" s="103">
        <v>0</v>
      </c>
      <c r="R83" s="103">
        <f>Q83*H83</f>
        <v>0</v>
      </c>
      <c r="S83" s="103">
        <v>0</v>
      </c>
      <c r="T83" s="104">
        <f>S83*H83</f>
        <v>0</v>
      </c>
      <c r="AR83" s="105" t="s">
        <v>143</v>
      </c>
      <c r="AT83" s="105" t="s">
        <v>140</v>
      </c>
      <c r="AU83" s="105" t="s">
        <v>66</v>
      </c>
      <c r="AY83" s="11" t="s">
        <v>123</v>
      </c>
      <c r="BE83" s="106">
        <f>IF(N83="základní",J83,0)</f>
        <v>0</v>
      </c>
      <c r="BF83" s="106">
        <f>IF(N83="snížená",J83,0)</f>
        <v>0</v>
      </c>
      <c r="BG83" s="106">
        <f>IF(N83="zákl. přenesená",J83,0)</f>
        <v>0</v>
      </c>
      <c r="BH83" s="106">
        <f>IF(N83="sníž. přenesená",J83,0)</f>
        <v>0</v>
      </c>
      <c r="BI83" s="106">
        <f>IF(N83="nulová",J83,0)</f>
        <v>0</v>
      </c>
      <c r="BJ83" s="11" t="s">
        <v>74</v>
      </c>
      <c r="BK83" s="106">
        <f>ROUND(I83*H83,2)</f>
        <v>0</v>
      </c>
      <c r="BL83" s="11" t="s">
        <v>122</v>
      </c>
      <c r="BM83" s="105" t="s">
        <v>1080</v>
      </c>
    </row>
    <row r="84" spans="2:65" s="1" customFormat="1" x14ac:dyDescent="0.2">
      <c r="B84" s="26"/>
      <c r="D84" s="204" t="s">
        <v>125</v>
      </c>
      <c r="F84" s="205" t="s">
        <v>680</v>
      </c>
      <c r="I84" s="107"/>
      <c r="L84" s="26"/>
      <c r="M84" s="108"/>
      <c r="T84" s="46"/>
      <c r="AT84" s="11" t="s">
        <v>125</v>
      </c>
      <c r="AU84" s="11" t="s">
        <v>66</v>
      </c>
    </row>
    <row r="85" spans="2:65" s="1" customFormat="1" ht="19.5" x14ac:dyDescent="0.2">
      <c r="B85" s="26"/>
      <c r="D85" s="204" t="s">
        <v>127</v>
      </c>
      <c r="F85" s="206" t="s">
        <v>1079</v>
      </c>
      <c r="I85" s="107"/>
      <c r="L85" s="26"/>
      <c r="M85" s="108"/>
      <c r="T85" s="46"/>
      <c r="AT85" s="11" t="s">
        <v>127</v>
      </c>
      <c r="AU85" s="11" t="s">
        <v>66</v>
      </c>
    </row>
    <row r="86" spans="2:65" s="1" customFormat="1" ht="37.9" customHeight="1" x14ac:dyDescent="0.2">
      <c r="B86" s="26"/>
      <c r="C86" s="207" t="s">
        <v>134</v>
      </c>
      <c r="D86" s="207" t="s">
        <v>140</v>
      </c>
      <c r="E86" s="208" t="s">
        <v>1081</v>
      </c>
      <c r="F86" s="209" t="s">
        <v>1082</v>
      </c>
      <c r="G86" s="210" t="s">
        <v>121</v>
      </c>
      <c r="H86" s="211">
        <v>1</v>
      </c>
      <c r="I86" s="109"/>
      <c r="J86" s="215">
        <f>ROUND(I86*H86,2)</f>
        <v>0</v>
      </c>
      <c r="K86" s="110"/>
      <c r="L86" s="111"/>
      <c r="M86" s="112" t="s">
        <v>3</v>
      </c>
      <c r="N86" s="113" t="s">
        <v>37</v>
      </c>
      <c r="P86" s="103">
        <f>O86*H86</f>
        <v>0</v>
      </c>
      <c r="Q86" s="103">
        <v>0</v>
      </c>
      <c r="R86" s="103">
        <f>Q86*H86</f>
        <v>0</v>
      </c>
      <c r="S86" s="103">
        <v>0</v>
      </c>
      <c r="T86" s="104">
        <f>S86*H86</f>
        <v>0</v>
      </c>
      <c r="AR86" s="105" t="s">
        <v>143</v>
      </c>
      <c r="AT86" s="105" t="s">
        <v>140</v>
      </c>
      <c r="AU86" s="105" t="s">
        <v>66</v>
      </c>
      <c r="AY86" s="11" t="s">
        <v>123</v>
      </c>
      <c r="BE86" s="106">
        <f>IF(N86="základní",J86,0)</f>
        <v>0</v>
      </c>
      <c r="BF86" s="106">
        <f>IF(N86="snížená",J86,0)</f>
        <v>0</v>
      </c>
      <c r="BG86" s="106">
        <f>IF(N86="zákl. přenesená",J86,0)</f>
        <v>0</v>
      </c>
      <c r="BH86" s="106">
        <f>IF(N86="sníž. přenesená",J86,0)</f>
        <v>0</v>
      </c>
      <c r="BI86" s="106">
        <f>IF(N86="nulová",J86,0)</f>
        <v>0</v>
      </c>
      <c r="BJ86" s="11" t="s">
        <v>74</v>
      </c>
      <c r="BK86" s="106">
        <f>ROUND(I86*H86,2)</f>
        <v>0</v>
      </c>
      <c r="BL86" s="11" t="s">
        <v>122</v>
      </c>
      <c r="BM86" s="105" t="s">
        <v>1083</v>
      </c>
    </row>
    <row r="87" spans="2:65" s="1" customFormat="1" ht="19.5" x14ac:dyDescent="0.2">
      <c r="B87" s="26"/>
      <c r="D87" s="204" t="s">
        <v>125</v>
      </c>
      <c r="F87" s="205" t="s">
        <v>1082</v>
      </c>
      <c r="I87" s="107"/>
      <c r="L87" s="26"/>
      <c r="M87" s="108"/>
      <c r="T87" s="46"/>
      <c r="AT87" s="11" t="s">
        <v>125</v>
      </c>
      <c r="AU87" s="11" t="s">
        <v>66</v>
      </c>
    </row>
    <row r="88" spans="2:65" s="1" customFormat="1" ht="19.5" x14ac:dyDescent="0.2">
      <c r="B88" s="26"/>
      <c r="D88" s="204" t="s">
        <v>127</v>
      </c>
      <c r="F88" s="206" t="s">
        <v>1079</v>
      </c>
      <c r="I88" s="107"/>
      <c r="L88" s="26"/>
      <c r="M88" s="108"/>
      <c r="T88" s="46"/>
      <c r="AT88" s="11" t="s">
        <v>127</v>
      </c>
      <c r="AU88" s="11" t="s">
        <v>66</v>
      </c>
    </row>
    <row r="89" spans="2:65" s="1" customFormat="1" ht="37.9" customHeight="1" x14ac:dyDescent="0.2">
      <c r="B89" s="26"/>
      <c r="C89" s="207" t="s">
        <v>122</v>
      </c>
      <c r="D89" s="207" t="s">
        <v>140</v>
      </c>
      <c r="E89" s="208" t="s">
        <v>1084</v>
      </c>
      <c r="F89" s="209" t="s">
        <v>1085</v>
      </c>
      <c r="G89" s="210" t="s">
        <v>121</v>
      </c>
      <c r="H89" s="211">
        <v>13</v>
      </c>
      <c r="I89" s="109"/>
      <c r="J89" s="215">
        <f>ROUND(I89*H89,2)</f>
        <v>0</v>
      </c>
      <c r="K89" s="110"/>
      <c r="L89" s="111"/>
      <c r="M89" s="112" t="s">
        <v>3</v>
      </c>
      <c r="N89" s="113" t="s">
        <v>37</v>
      </c>
      <c r="P89" s="103">
        <f>O89*H89</f>
        <v>0</v>
      </c>
      <c r="Q89" s="103">
        <v>0</v>
      </c>
      <c r="R89" s="103">
        <f>Q89*H89</f>
        <v>0</v>
      </c>
      <c r="S89" s="103">
        <v>0</v>
      </c>
      <c r="T89" s="104">
        <f>S89*H89</f>
        <v>0</v>
      </c>
      <c r="AR89" s="105" t="s">
        <v>143</v>
      </c>
      <c r="AT89" s="105" t="s">
        <v>140</v>
      </c>
      <c r="AU89" s="105" t="s">
        <v>66</v>
      </c>
      <c r="AY89" s="11" t="s">
        <v>123</v>
      </c>
      <c r="BE89" s="106">
        <f>IF(N89="základní",J89,0)</f>
        <v>0</v>
      </c>
      <c r="BF89" s="106">
        <f>IF(N89="snížená",J89,0)</f>
        <v>0</v>
      </c>
      <c r="BG89" s="106">
        <f>IF(N89="zákl. přenesená",J89,0)</f>
        <v>0</v>
      </c>
      <c r="BH89" s="106">
        <f>IF(N89="sníž. přenesená",J89,0)</f>
        <v>0</v>
      </c>
      <c r="BI89" s="106">
        <f>IF(N89="nulová",J89,0)</f>
        <v>0</v>
      </c>
      <c r="BJ89" s="11" t="s">
        <v>74</v>
      </c>
      <c r="BK89" s="106">
        <f>ROUND(I89*H89,2)</f>
        <v>0</v>
      </c>
      <c r="BL89" s="11" t="s">
        <v>122</v>
      </c>
      <c r="BM89" s="105" t="s">
        <v>1086</v>
      </c>
    </row>
    <row r="90" spans="2:65" s="1" customFormat="1" ht="19.5" x14ac:dyDescent="0.2">
      <c r="B90" s="26"/>
      <c r="D90" s="204" t="s">
        <v>125</v>
      </c>
      <c r="F90" s="205" t="s">
        <v>1085</v>
      </c>
      <c r="I90" s="107"/>
      <c r="L90" s="26"/>
      <c r="M90" s="108"/>
      <c r="T90" s="46"/>
      <c r="AT90" s="11" t="s">
        <v>125</v>
      </c>
      <c r="AU90" s="11" t="s">
        <v>66</v>
      </c>
    </row>
    <row r="91" spans="2:65" s="1" customFormat="1" ht="19.5" x14ac:dyDescent="0.2">
      <c r="B91" s="26"/>
      <c r="D91" s="204" t="s">
        <v>127</v>
      </c>
      <c r="F91" s="206" t="s">
        <v>1079</v>
      </c>
      <c r="I91" s="107"/>
      <c r="L91" s="26"/>
      <c r="M91" s="114"/>
      <c r="N91" s="115"/>
      <c r="O91" s="115"/>
      <c r="P91" s="115"/>
      <c r="Q91" s="115"/>
      <c r="R91" s="115"/>
      <c r="S91" s="115"/>
      <c r="T91" s="116"/>
      <c r="AT91" s="11" t="s">
        <v>127</v>
      </c>
      <c r="AU91" s="11" t="s">
        <v>66</v>
      </c>
    </row>
    <row r="92" spans="2:65" s="1" customFormat="1" ht="6.95" customHeight="1" x14ac:dyDescent="0.2"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26"/>
    </row>
  </sheetData>
  <sheetProtection algorithmName="SHA-512" hashValue="Y6fwXdeZhgzWr/up76arMSfYxdMZK6Tirgfcx7hut99zjyGpXv+KK/HHcw18aws8BDzyOlV81RZQil4FenMxoA==" saltValue="w7nEShpJz7dPqZZp721ZqA==" spinCount="100000" sheet="1" objects="1" scenarios="1"/>
  <autoFilter ref="C78:K91" xr:uid="{00000000-0009-0000-0000-000008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01 - žst. Kasejovice - El...</vt:lpstr>
      <vt:lpstr>02 - žst. Kasejovice - Ze...</vt:lpstr>
      <vt:lpstr>03 - žst. Kasejovice - VON </vt:lpstr>
      <vt:lpstr>04 - žst. Kasejovice - Ma...</vt:lpstr>
      <vt:lpstr>05 - žst- Blatná - Elektr...</vt:lpstr>
      <vt:lpstr>06 - žst- Blatná - Zemní ...</vt:lpstr>
      <vt:lpstr>07 - žst- Blatná - VON</vt:lpstr>
      <vt:lpstr>08 - žst. Blatná - Materi...</vt:lpstr>
      <vt:lpstr>Pokyny pro vyplnění</vt:lpstr>
      <vt:lpstr>'01 - žst. Kasejovice - El...'!Názvy_tisku</vt:lpstr>
      <vt:lpstr>'02 - žst. Kasejovice - Ze...'!Názvy_tisku</vt:lpstr>
      <vt:lpstr>'03 - žst. Kasejovice - VON '!Názvy_tisku</vt:lpstr>
      <vt:lpstr>'04 - žst. Kasejovice - Ma...'!Názvy_tisku</vt:lpstr>
      <vt:lpstr>'05 - žst- Blatná - Elektr...'!Názvy_tisku</vt:lpstr>
      <vt:lpstr>'06 - žst- Blatná - Zemní ...'!Názvy_tisku</vt:lpstr>
      <vt:lpstr>'07 - žst- Blatná - VON'!Názvy_tisku</vt:lpstr>
      <vt:lpstr>'08 - žst. Blatná - Materi...'!Názvy_tisku</vt:lpstr>
      <vt:lpstr>'Rekapitulace stavby'!Názvy_tisku</vt:lpstr>
      <vt:lpstr>'01 - žst. Kasejovice - El...'!Oblast_tisku</vt:lpstr>
      <vt:lpstr>'02 - žst. Kasejovice - Ze...'!Oblast_tisku</vt:lpstr>
      <vt:lpstr>'03 - žst. Kasejovice - VON '!Oblast_tisku</vt:lpstr>
      <vt:lpstr>'04 - žst. Kasejovice - Ma...'!Oblast_tisku</vt:lpstr>
      <vt:lpstr>'05 - žst- Blatná - Elektr...'!Oblast_tisku</vt:lpstr>
      <vt:lpstr>'06 - žst- Blatná - Zemní ...'!Oblast_tisku</vt:lpstr>
      <vt:lpstr>'07 - žst- Blatná - VON'!Oblast_tisku</vt:lpstr>
      <vt:lpstr>'08 - žst. Blatná - Materi...'!Oblast_tisku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Freisleben Miroslav, Ing.</cp:lastModifiedBy>
  <dcterms:created xsi:type="dcterms:W3CDTF">2023-04-03T09:38:31Z</dcterms:created>
  <dcterms:modified xsi:type="dcterms:W3CDTF">2023-04-06T08:10:07Z</dcterms:modified>
</cp:coreProperties>
</file>